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havarijníh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Oprava havarijníh...'!$C$143:$K$568</definedName>
    <definedName name="_xlnm.Print_Area" localSheetId="1">'SO 01 - Oprava havarijníh...'!$C$4:$J$76,'SO 01 - Oprava havarijníh...'!$C$82:$J$125,'SO 01 - Oprava havarijníh...'!$C$131:$K$568</definedName>
    <definedName name="_xlnm.Print_Titles" localSheetId="1">'SO 01 - Oprava havarijníh...'!$143:$143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67"/>
  <c r="BH567"/>
  <c r="BF567"/>
  <c r="BE567"/>
  <c r="T567"/>
  <c r="T566"/>
  <c r="R567"/>
  <c r="R566"/>
  <c r="P567"/>
  <c r="P566"/>
  <c r="BI565"/>
  <c r="BH565"/>
  <c r="BF565"/>
  <c r="BE565"/>
  <c r="T565"/>
  <c r="T564"/>
  <c r="R565"/>
  <c r="R564"/>
  <c r="P565"/>
  <c r="P564"/>
  <c r="BI563"/>
  <c r="BH563"/>
  <c r="BF563"/>
  <c r="BE563"/>
  <c r="T563"/>
  <c r="R563"/>
  <c r="P563"/>
  <c r="BI561"/>
  <c r="BH561"/>
  <c r="BF561"/>
  <c r="BE561"/>
  <c r="T561"/>
  <c r="R561"/>
  <c r="P561"/>
  <c r="BI559"/>
  <c r="BH559"/>
  <c r="BF559"/>
  <c r="BE559"/>
  <c r="T559"/>
  <c r="T558"/>
  <c r="R559"/>
  <c r="R558"/>
  <c r="P559"/>
  <c r="P558"/>
  <c r="BI557"/>
  <c r="BH557"/>
  <c r="BF557"/>
  <c r="BE557"/>
  <c r="T557"/>
  <c r="T556"/>
  <c r="R557"/>
  <c r="R556"/>
  <c r="P557"/>
  <c r="P556"/>
  <c r="BI554"/>
  <c r="BH554"/>
  <c r="BF554"/>
  <c r="BE554"/>
  <c r="T554"/>
  <c r="T553"/>
  <c r="R554"/>
  <c r="R553"/>
  <c r="P554"/>
  <c r="P553"/>
  <c r="BI551"/>
  <c r="BH551"/>
  <c r="BF551"/>
  <c r="BE551"/>
  <c r="T551"/>
  <c r="R551"/>
  <c r="P551"/>
  <c r="BI549"/>
  <c r="BH549"/>
  <c r="BF549"/>
  <c r="BE549"/>
  <c r="T549"/>
  <c r="R549"/>
  <c r="P549"/>
  <c r="BI547"/>
  <c r="BH547"/>
  <c r="BF547"/>
  <c r="BE547"/>
  <c r="T547"/>
  <c r="R547"/>
  <c r="P547"/>
  <c r="BI545"/>
  <c r="BH545"/>
  <c r="BF545"/>
  <c r="BE545"/>
  <c r="T545"/>
  <c r="R545"/>
  <c r="P545"/>
  <c r="BI543"/>
  <c r="BH543"/>
  <c r="BF543"/>
  <c r="BE543"/>
  <c r="T543"/>
  <c r="R543"/>
  <c r="P543"/>
  <c r="BI541"/>
  <c r="BH541"/>
  <c r="BF541"/>
  <c r="BE541"/>
  <c r="T541"/>
  <c r="R541"/>
  <c r="P541"/>
  <c r="BI539"/>
  <c r="BH539"/>
  <c r="BF539"/>
  <c r="BE539"/>
  <c r="T539"/>
  <c r="R539"/>
  <c r="P539"/>
  <c r="BI538"/>
  <c r="BH538"/>
  <c r="BF538"/>
  <c r="BE538"/>
  <c r="T538"/>
  <c r="R538"/>
  <c r="P538"/>
  <c r="BI537"/>
  <c r="BH537"/>
  <c r="BF537"/>
  <c r="BE537"/>
  <c r="T537"/>
  <c r="R537"/>
  <c r="P537"/>
  <c r="BI536"/>
  <c r="BH536"/>
  <c r="BF536"/>
  <c r="BE536"/>
  <c r="T536"/>
  <c r="R536"/>
  <c r="P536"/>
  <c r="BI535"/>
  <c r="BH535"/>
  <c r="BF535"/>
  <c r="BE535"/>
  <c r="T535"/>
  <c r="R535"/>
  <c r="P535"/>
  <c r="BI534"/>
  <c r="BH534"/>
  <c r="BF534"/>
  <c r="BE534"/>
  <c r="T534"/>
  <c r="R534"/>
  <c r="P534"/>
  <c r="BI533"/>
  <c r="BH533"/>
  <c r="BF533"/>
  <c r="BE533"/>
  <c r="T533"/>
  <c r="R533"/>
  <c r="P533"/>
  <c r="BI532"/>
  <c r="BH532"/>
  <c r="BF532"/>
  <c r="BE532"/>
  <c r="T532"/>
  <c r="R532"/>
  <c r="P532"/>
  <c r="BI531"/>
  <c r="BH531"/>
  <c r="BF531"/>
  <c r="BE531"/>
  <c r="T531"/>
  <c r="R531"/>
  <c r="P531"/>
  <c r="BI530"/>
  <c r="BH530"/>
  <c r="BF530"/>
  <c r="BE530"/>
  <c r="T530"/>
  <c r="R530"/>
  <c r="P530"/>
  <c r="BI529"/>
  <c r="BH529"/>
  <c r="BF529"/>
  <c r="BE529"/>
  <c r="T529"/>
  <c r="R529"/>
  <c r="P529"/>
  <c r="BI528"/>
  <c r="BH528"/>
  <c r="BF528"/>
  <c r="BE528"/>
  <c r="T528"/>
  <c r="R528"/>
  <c r="P528"/>
  <c r="BI527"/>
  <c r="BH527"/>
  <c r="BF527"/>
  <c r="BE527"/>
  <c r="T527"/>
  <c r="R527"/>
  <c r="P527"/>
  <c r="BI526"/>
  <c r="BH526"/>
  <c r="BF526"/>
  <c r="BE526"/>
  <c r="T526"/>
  <c r="R526"/>
  <c r="P526"/>
  <c r="BI525"/>
  <c r="BH525"/>
  <c r="BF525"/>
  <c r="BE525"/>
  <c r="T525"/>
  <c r="R525"/>
  <c r="P525"/>
  <c r="BI524"/>
  <c r="BH524"/>
  <c r="BF524"/>
  <c r="BE524"/>
  <c r="T524"/>
  <c r="R524"/>
  <c r="P524"/>
  <c r="BI523"/>
  <c r="BH523"/>
  <c r="BF523"/>
  <c r="BE523"/>
  <c r="T523"/>
  <c r="R523"/>
  <c r="P523"/>
  <c r="BI522"/>
  <c r="BH522"/>
  <c r="BF522"/>
  <c r="BE522"/>
  <c r="T522"/>
  <c r="R522"/>
  <c r="P522"/>
  <c r="BI521"/>
  <c r="BH521"/>
  <c r="BF521"/>
  <c r="BE521"/>
  <c r="T521"/>
  <c r="R521"/>
  <c r="P521"/>
  <c r="BI520"/>
  <c r="BH520"/>
  <c r="BF520"/>
  <c r="BE520"/>
  <c r="T520"/>
  <c r="R520"/>
  <c r="P520"/>
  <c r="BI519"/>
  <c r="BH519"/>
  <c r="BF519"/>
  <c r="BE519"/>
  <c r="T519"/>
  <c r="R519"/>
  <c r="P519"/>
  <c r="BI518"/>
  <c r="BH518"/>
  <c r="BF518"/>
  <c r="BE518"/>
  <c r="T518"/>
  <c r="R518"/>
  <c r="P518"/>
  <c r="BI517"/>
  <c r="BH517"/>
  <c r="BF517"/>
  <c r="BE517"/>
  <c r="T517"/>
  <c r="R517"/>
  <c r="P517"/>
  <c r="BI516"/>
  <c r="BH516"/>
  <c r="BF516"/>
  <c r="BE516"/>
  <c r="T516"/>
  <c r="R516"/>
  <c r="P516"/>
  <c r="BI515"/>
  <c r="BH515"/>
  <c r="BF515"/>
  <c r="BE515"/>
  <c r="T515"/>
  <c r="R515"/>
  <c r="P515"/>
  <c r="BI514"/>
  <c r="BH514"/>
  <c r="BF514"/>
  <c r="BE514"/>
  <c r="T514"/>
  <c r="R514"/>
  <c r="P514"/>
  <c r="BI513"/>
  <c r="BH513"/>
  <c r="BF513"/>
  <c r="BE513"/>
  <c r="T513"/>
  <c r="R513"/>
  <c r="P513"/>
  <c r="BI510"/>
  <c r="BH510"/>
  <c r="BF510"/>
  <c r="BE510"/>
  <c r="T510"/>
  <c r="R510"/>
  <c r="P510"/>
  <c r="BI508"/>
  <c r="BH508"/>
  <c r="BF508"/>
  <c r="BE508"/>
  <c r="T508"/>
  <c r="R508"/>
  <c r="P508"/>
  <c r="BI505"/>
  <c r="BH505"/>
  <c r="BF505"/>
  <c r="BE505"/>
  <c r="T505"/>
  <c r="T504"/>
  <c r="R505"/>
  <c r="R504"/>
  <c r="P505"/>
  <c r="P504"/>
  <c r="BI502"/>
  <c r="BH502"/>
  <c r="BF502"/>
  <c r="BE502"/>
  <c r="T502"/>
  <c r="R502"/>
  <c r="P502"/>
  <c r="BI500"/>
  <c r="BH500"/>
  <c r="BF500"/>
  <c r="BE500"/>
  <c r="T500"/>
  <c r="R500"/>
  <c r="P500"/>
  <c r="BI498"/>
  <c r="BH498"/>
  <c r="BF498"/>
  <c r="BE498"/>
  <c r="T498"/>
  <c r="R498"/>
  <c r="P498"/>
  <c r="BI493"/>
  <c r="BH493"/>
  <c r="BF493"/>
  <c r="BE493"/>
  <c r="T493"/>
  <c r="R493"/>
  <c r="P493"/>
  <c r="BI488"/>
  <c r="BH488"/>
  <c r="BF488"/>
  <c r="BE488"/>
  <c r="T488"/>
  <c r="R488"/>
  <c r="P488"/>
  <c r="BI483"/>
  <c r="BH483"/>
  <c r="BF483"/>
  <c r="BE483"/>
  <c r="T483"/>
  <c r="R483"/>
  <c r="P483"/>
  <c r="BI478"/>
  <c r="BH478"/>
  <c r="BF478"/>
  <c r="BE478"/>
  <c r="T478"/>
  <c r="R478"/>
  <c r="P478"/>
  <c r="BI473"/>
  <c r="BH473"/>
  <c r="BF473"/>
  <c r="BE473"/>
  <c r="T473"/>
  <c r="R473"/>
  <c r="P473"/>
  <c r="BI472"/>
  <c r="BH472"/>
  <c r="BF472"/>
  <c r="BE472"/>
  <c r="T472"/>
  <c r="R472"/>
  <c r="P472"/>
  <c r="BI471"/>
  <c r="BH471"/>
  <c r="BF471"/>
  <c r="BE471"/>
  <c r="T471"/>
  <c r="R471"/>
  <c r="P471"/>
  <c r="BI468"/>
  <c r="BH468"/>
  <c r="BF468"/>
  <c r="BE468"/>
  <c r="T468"/>
  <c r="R468"/>
  <c r="P468"/>
  <c r="BI467"/>
  <c r="BH467"/>
  <c r="BF467"/>
  <c r="BE467"/>
  <c r="T467"/>
  <c r="R467"/>
  <c r="P467"/>
  <c r="BI466"/>
  <c r="BH466"/>
  <c r="BF466"/>
  <c r="BE466"/>
  <c r="T466"/>
  <c r="R466"/>
  <c r="P466"/>
  <c r="BI465"/>
  <c r="BH465"/>
  <c r="BF465"/>
  <c r="BE465"/>
  <c r="T465"/>
  <c r="R465"/>
  <c r="P465"/>
  <c r="BI464"/>
  <c r="BH464"/>
  <c r="BF464"/>
  <c r="BE464"/>
  <c r="T464"/>
  <c r="R464"/>
  <c r="P464"/>
  <c r="BI462"/>
  <c r="BH462"/>
  <c r="BF462"/>
  <c r="BE462"/>
  <c r="T462"/>
  <c r="R462"/>
  <c r="P462"/>
  <c r="BI461"/>
  <c r="BH461"/>
  <c r="BF461"/>
  <c r="BE461"/>
  <c r="T461"/>
  <c r="R461"/>
  <c r="P461"/>
  <c r="BI460"/>
  <c r="BH460"/>
  <c r="BF460"/>
  <c r="BE460"/>
  <c r="T460"/>
  <c r="R460"/>
  <c r="P460"/>
  <c r="BI459"/>
  <c r="BH459"/>
  <c r="BF459"/>
  <c r="BE459"/>
  <c r="T459"/>
  <c r="R459"/>
  <c r="P459"/>
  <c r="BI455"/>
  <c r="BH455"/>
  <c r="BF455"/>
  <c r="BE455"/>
  <c r="T455"/>
  <c r="R455"/>
  <c r="P455"/>
  <c r="BI453"/>
  <c r="BH453"/>
  <c r="BF453"/>
  <c r="BE453"/>
  <c r="T453"/>
  <c r="R453"/>
  <c r="P453"/>
  <c r="BI451"/>
  <c r="BH451"/>
  <c r="BF451"/>
  <c r="BE451"/>
  <c r="T451"/>
  <c r="R451"/>
  <c r="P451"/>
  <c r="BI450"/>
  <c r="BH450"/>
  <c r="BF450"/>
  <c r="BE450"/>
  <c r="T450"/>
  <c r="R450"/>
  <c r="P450"/>
  <c r="BI449"/>
  <c r="BH449"/>
  <c r="BF449"/>
  <c r="BE449"/>
  <c r="T449"/>
  <c r="R449"/>
  <c r="P449"/>
  <c r="BI447"/>
  <c r="BH447"/>
  <c r="BF447"/>
  <c r="BE447"/>
  <c r="T447"/>
  <c r="R447"/>
  <c r="P447"/>
  <c r="BI445"/>
  <c r="BH445"/>
  <c r="BF445"/>
  <c r="BE445"/>
  <c r="T445"/>
  <c r="R445"/>
  <c r="P445"/>
  <c r="BI444"/>
  <c r="BH444"/>
  <c r="BF444"/>
  <c r="BE444"/>
  <c r="T444"/>
  <c r="R444"/>
  <c r="P444"/>
  <c r="BI443"/>
  <c r="BH443"/>
  <c r="BF443"/>
  <c r="BE443"/>
  <c r="T443"/>
  <c r="R443"/>
  <c r="P443"/>
  <c r="BI442"/>
  <c r="BH442"/>
  <c r="BF442"/>
  <c r="BE442"/>
  <c r="T442"/>
  <c r="R442"/>
  <c r="P442"/>
  <c r="BI440"/>
  <c r="BH440"/>
  <c r="BF440"/>
  <c r="BE440"/>
  <c r="T440"/>
  <c r="R440"/>
  <c r="P440"/>
  <c r="BI439"/>
  <c r="BH439"/>
  <c r="BF439"/>
  <c r="BE439"/>
  <c r="T439"/>
  <c r="R439"/>
  <c r="P439"/>
  <c r="BI438"/>
  <c r="BH438"/>
  <c r="BF438"/>
  <c r="BE438"/>
  <c r="T438"/>
  <c r="R438"/>
  <c r="P438"/>
  <c r="BI437"/>
  <c r="BH437"/>
  <c r="BF437"/>
  <c r="BE437"/>
  <c r="T437"/>
  <c r="R437"/>
  <c r="P437"/>
  <c r="BI435"/>
  <c r="BH435"/>
  <c r="BF435"/>
  <c r="BE435"/>
  <c r="T435"/>
  <c r="R435"/>
  <c r="P435"/>
  <c r="BI434"/>
  <c r="BH434"/>
  <c r="BF434"/>
  <c r="BE434"/>
  <c r="T434"/>
  <c r="R434"/>
  <c r="P434"/>
  <c r="BI433"/>
  <c r="BH433"/>
  <c r="BF433"/>
  <c r="BE433"/>
  <c r="T433"/>
  <c r="R433"/>
  <c r="P433"/>
  <c r="BI432"/>
  <c r="BH432"/>
  <c r="BF432"/>
  <c r="BE432"/>
  <c r="T432"/>
  <c r="R432"/>
  <c r="P432"/>
  <c r="BI431"/>
  <c r="BH431"/>
  <c r="BF431"/>
  <c r="BE431"/>
  <c r="T431"/>
  <c r="R431"/>
  <c r="P431"/>
  <c r="BI430"/>
  <c r="BH430"/>
  <c r="BF430"/>
  <c r="BE430"/>
  <c r="T430"/>
  <c r="R430"/>
  <c r="P430"/>
  <c r="BI429"/>
  <c r="BH429"/>
  <c r="BF429"/>
  <c r="BE429"/>
  <c r="T429"/>
  <c r="R429"/>
  <c r="P429"/>
  <c r="BI427"/>
  <c r="BH427"/>
  <c r="BF427"/>
  <c r="BE427"/>
  <c r="T427"/>
  <c r="R427"/>
  <c r="P427"/>
  <c r="BI425"/>
  <c r="BH425"/>
  <c r="BF425"/>
  <c r="BE425"/>
  <c r="T425"/>
  <c r="R425"/>
  <c r="P425"/>
  <c r="BI424"/>
  <c r="BH424"/>
  <c r="BF424"/>
  <c r="BE424"/>
  <c r="T424"/>
  <c r="R424"/>
  <c r="P424"/>
  <c r="BI407"/>
  <c r="BH407"/>
  <c r="BF407"/>
  <c r="BE407"/>
  <c r="T407"/>
  <c r="R407"/>
  <c r="P407"/>
  <c r="BI400"/>
  <c r="BH400"/>
  <c r="BF400"/>
  <c r="BE400"/>
  <c r="T400"/>
  <c r="R400"/>
  <c r="P400"/>
  <c r="BI397"/>
  <c r="BH397"/>
  <c r="BF397"/>
  <c r="BE397"/>
  <c r="T397"/>
  <c r="R397"/>
  <c r="P397"/>
  <c r="BI395"/>
  <c r="BH395"/>
  <c r="BF395"/>
  <c r="BE395"/>
  <c r="T395"/>
  <c r="R395"/>
  <c r="P395"/>
  <c r="BI393"/>
  <c r="BH393"/>
  <c r="BF393"/>
  <c r="BE393"/>
  <c r="T393"/>
  <c r="R393"/>
  <c r="P393"/>
  <c r="BI391"/>
  <c r="BH391"/>
  <c r="BF391"/>
  <c r="BE391"/>
  <c r="T391"/>
  <c r="R391"/>
  <c r="P391"/>
  <c r="BI389"/>
  <c r="BH389"/>
  <c r="BF389"/>
  <c r="BE389"/>
  <c r="T389"/>
  <c r="R389"/>
  <c r="P389"/>
  <c r="BI385"/>
  <c r="BH385"/>
  <c r="BF385"/>
  <c r="BE385"/>
  <c r="T385"/>
  <c r="R385"/>
  <c r="P385"/>
  <c r="BI383"/>
  <c r="BH383"/>
  <c r="BF383"/>
  <c r="BE383"/>
  <c r="T383"/>
  <c r="R383"/>
  <c r="P383"/>
  <c r="BI381"/>
  <c r="BH381"/>
  <c r="BF381"/>
  <c r="BE381"/>
  <c r="T381"/>
  <c r="R381"/>
  <c r="P381"/>
  <c r="BI380"/>
  <c r="BH380"/>
  <c r="BF380"/>
  <c r="BE380"/>
  <c r="T380"/>
  <c r="R380"/>
  <c r="P380"/>
  <c r="BI373"/>
  <c r="BH373"/>
  <c r="BF373"/>
  <c r="BE373"/>
  <c r="T373"/>
  <c r="R373"/>
  <c r="P373"/>
  <c r="BI367"/>
  <c r="BH367"/>
  <c r="BF367"/>
  <c r="BE367"/>
  <c r="T367"/>
  <c r="R367"/>
  <c r="P367"/>
  <c r="BI366"/>
  <c r="BH366"/>
  <c r="BF366"/>
  <c r="BE366"/>
  <c r="T366"/>
  <c r="R366"/>
  <c r="P366"/>
  <c r="BI362"/>
  <c r="BH362"/>
  <c r="BF362"/>
  <c r="BE362"/>
  <c r="T362"/>
  <c r="R362"/>
  <c r="P362"/>
  <c r="BI361"/>
  <c r="BH361"/>
  <c r="BF361"/>
  <c r="BE361"/>
  <c r="T361"/>
  <c r="R361"/>
  <c r="P361"/>
  <c r="BI360"/>
  <c r="BH360"/>
  <c r="BF360"/>
  <c r="BE360"/>
  <c r="T360"/>
  <c r="R360"/>
  <c r="P360"/>
  <c r="BI355"/>
  <c r="BH355"/>
  <c r="BF355"/>
  <c r="BE355"/>
  <c r="T355"/>
  <c r="R355"/>
  <c r="P355"/>
  <c r="BI350"/>
  <c r="BH350"/>
  <c r="BF350"/>
  <c r="BE350"/>
  <c r="T350"/>
  <c r="R350"/>
  <c r="P350"/>
  <c r="BI335"/>
  <c r="BH335"/>
  <c r="BF335"/>
  <c r="BE335"/>
  <c r="T335"/>
  <c r="R335"/>
  <c r="P335"/>
  <c r="BI325"/>
  <c r="BH325"/>
  <c r="BF325"/>
  <c r="BE325"/>
  <c r="T325"/>
  <c r="R325"/>
  <c r="P325"/>
  <c r="BI320"/>
  <c r="BH320"/>
  <c r="BF320"/>
  <c r="BE320"/>
  <c r="T320"/>
  <c r="R320"/>
  <c r="P320"/>
  <c r="BI294"/>
  <c r="BH294"/>
  <c r="BF294"/>
  <c r="BE294"/>
  <c r="T294"/>
  <c r="R294"/>
  <c r="P294"/>
  <c r="BI257"/>
  <c r="BH257"/>
  <c r="BF257"/>
  <c r="BE257"/>
  <c r="T257"/>
  <c r="R257"/>
  <c r="P257"/>
  <c r="BI247"/>
  <c r="BH247"/>
  <c r="BF247"/>
  <c r="BE247"/>
  <c r="T247"/>
  <c r="R247"/>
  <c r="P247"/>
  <c r="BI238"/>
  <c r="BH238"/>
  <c r="BF238"/>
  <c r="BE238"/>
  <c r="T238"/>
  <c r="R238"/>
  <c r="P238"/>
  <c r="BI236"/>
  <c r="BH236"/>
  <c r="BF236"/>
  <c r="BE236"/>
  <c r="T236"/>
  <c r="R236"/>
  <c r="P236"/>
  <c r="BI234"/>
  <c r="BH234"/>
  <c r="BF234"/>
  <c r="BE234"/>
  <c r="T234"/>
  <c r="R234"/>
  <c r="P234"/>
  <c r="BI232"/>
  <c r="BH232"/>
  <c r="BF232"/>
  <c r="BE232"/>
  <c r="T232"/>
  <c r="R232"/>
  <c r="P232"/>
  <c r="BI227"/>
  <c r="BH227"/>
  <c r="BF227"/>
  <c r="BE227"/>
  <c r="T227"/>
  <c r="R227"/>
  <c r="P227"/>
  <c r="BI225"/>
  <c r="BH225"/>
  <c r="BF225"/>
  <c r="BE225"/>
  <c r="T225"/>
  <c r="T224"/>
  <c r="R225"/>
  <c r="R224"/>
  <c r="P225"/>
  <c r="P224"/>
  <c r="BI223"/>
  <c r="BH223"/>
  <c r="BF223"/>
  <c r="BE223"/>
  <c r="T223"/>
  <c r="T222"/>
  <c r="R223"/>
  <c r="R222"/>
  <c r="P223"/>
  <c r="P222"/>
  <c r="BI220"/>
  <c r="BH220"/>
  <c r="BF220"/>
  <c r="BE220"/>
  <c r="T220"/>
  <c r="T219"/>
  <c r="R220"/>
  <c r="R219"/>
  <c r="P220"/>
  <c r="P219"/>
  <c r="BI218"/>
  <c r="BH218"/>
  <c r="BF218"/>
  <c r="BE218"/>
  <c r="T218"/>
  <c r="R218"/>
  <c r="P218"/>
  <c r="BI216"/>
  <c r="BH216"/>
  <c r="BF216"/>
  <c r="BE216"/>
  <c r="T216"/>
  <c r="R216"/>
  <c r="P216"/>
  <c r="BI209"/>
  <c r="BH209"/>
  <c r="BF209"/>
  <c r="BE209"/>
  <c r="T209"/>
  <c r="R209"/>
  <c r="P209"/>
  <c r="BI207"/>
  <c r="BH207"/>
  <c r="BF207"/>
  <c r="BE207"/>
  <c r="T207"/>
  <c r="R207"/>
  <c r="P207"/>
  <c r="BI206"/>
  <c r="BH206"/>
  <c r="BF206"/>
  <c r="BE206"/>
  <c r="T206"/>
  <c r="R206"/>
  <c r="P206"/>
  <c r="BI204"/>
  <c r="BH204"/>
  <c r="BF204"/>
  <c r="BE204"/>
  <c r="T204"/>
  <c r="R204"/>
  <c r="P204"/>
  <c r="BI203"/>
  <c r="BH203"/>
  <c r="BF203"/>
  <c r="BE203"/>
  <c r="T203"/>
  <c r="R203"/>
  <c r="P203"/>
  <c r="BI202"/>
  <c r="BH202"/>
  <c r="BF202"/>
  <c r="BE202"/>
  <c r="T202"/>
  <c r="R202"/>
  <c r="P202"/>
  <c r="BI199"/>
  <c r="BH199"/>
  <c r="BF199"/>
  <c r="BE199"/>
  <c r="T199"/>
  <c r="R199"/>
  <c r="P199"/>
  <c r="BI198"/>
  <c r="BH198"/>
  <c r="BF198"/>
  <c r="BE198"/>
  <c r="T198"/>
  <c r="R198"/>
  <c r="P198"/>
  <c r="BI196"/>
  <c r="BH196"/>
  <c r="BF196"/>
  <c r="BE196"/>
  <c r="T196"/>
  <c r="R196"/>
  <c r="P196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9"/>
  <c r="BH189"/>
  <c r="BF189"/>
  <c r="BE189"/>
  <c r="T189"/>
  <c r="R189"/>
  <c r="P189"/>
  <c r="BI187"/>
  <c r="BH187"/>
  <c r="BF187"/>
  <c r="BE187"/>
  <c r="T187"/>
  <c r="R187"/>
  <c r="P187"/>
  <c r="BI185"/>
  <c r="BH185"/>
  <c r="BF185"/>
  <c r="BE185"/>
  <c r="T185"/>
  <c r="R185"/>
  <c r="P185"/>
  <c r="BI184"/>
  <c r="BH184"/>
  <c r="BF184"/>
  <c r="BE184"/>
  <c r="T184"/>
  <c r="R184"/>
  <c r="P184"/>
  <c r="BI182"/>
  <c r="BH182"/>
  <c r="BF182"/>
  <c r="BE182"/>
  <c r="T182"/>
  <c r="R182"/>
  <c r="P182"/>
  <c r="BI181"/>
  <c r="BH181"/>
  <c r="BF181"/>
  <c r="BE181"/>
  <c r="T181"/>
  <c r="R181"/>
  <c r="P181"/>
  <c r="BI179"/>
  <c r="BH179"/>
  <c r="BF179"/>
  <c r="BE179"/>
  <c r="T179"/>
  <c r="R179"/>
  <c r="P179"/>
  <c r="BI178"/>
  <c r="BH178"/>
  <c r="BF178"/>
  <c r="BE178"/>
  <c r="T178"/>
  <c r="R178"/>
  <c r="P178"/>
  <c r="BI177"/>
  <c r="BH177"/>
  <c r="BF177"/>
  <c r="BE177"/>
  <c r="T177"/>
  <c r="R177"/>
  <c r="P177"/>
  <c r="BI174"/>
  <c r="BH174"/>
  <c r="BF174"/>
  <c r="BE174"/>
  <c r="T174"/>
  <c r="T173"/>
  <c r="R174"/>
  <c r="R173"/>
  <c r="P174"/>
  <c r="P173"/>
  <c r="BI170"/>
  <c r="BH170"/>
  <c r="BF170"/>
  <c r="BE170"/>
  <c r="T170"/>
  <c r="R170"/>
  <c r="P170"/>
  <c r="BI169"/>
  <c r="BH169"/>
  <c r="BF169"/>
  <c r="BE169"/>
  <c r="T169"/>
  <c r="R169"/>
  <c r="P169"/>
  <c r="BI165"/>
  <c r="BH165"/>
  <c r="BF165"/>
  <c r="BE165"/>
  <c r="T165"/>
  <c r="R165"/>
  <c r="P165"/>
  <c r="BI163"/>
  <c r="BH163"/>
  <c r="BF163"/>
  <c r="BE163"/>
  <c r="T163"/>
  <c r="R163"/>
  <c r="P163"/>
  <c r="BI162"/>
  <c r="BH162"/>
  <c r="BF162"/>
  <c r="BE162"/>
  <c r="T162"/>
  <c r="R162"/>
  <c r="P162"/>
  <c r="BI150"/>
  <c r="BH150"/>
  <c r="BF150"/>
  <c r="BE150"/>
  <c r="T150"/>
  <c r="R150"/>
  <c r="P150"/>
  <c r="BI147"/>
  <c r="BH147"/>
  <c r="BF147"/>
  <c r="BE147"/>
  <c r="T147"/>
  <c r="T146"/>
  <c r="R147"/>
  <c r="R146"/>
  <c r="P147"/>
  <c r="P146"/>
  <c r="J141"/>
  <c r="J140"/>
  <c r="F140"/>
  <c r="F138"/>
  <c r="E136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BK567"/>
  <c r="J567"/>
  <c r="BK565"/>
  <c r="J565"/>
  <c r="BK563"/>
  <c r="BK561"/>
  <c r="BK557"/>
  <c r="J554"/>
  <c r="BK545"/>
  <c r="J543"/>
  <c r="J539"/>
  <c r="J538"/>
  <c r="BK535"/>
  <c r="BK532"/>
  <c r="BK527"/>
  <c r="J526"/>
  <c r="BK519"/>
  <c r="BK517"/>
  <c r="BK516"/>
  <c r="J515"/>
  <c r="BK513"/>
  <c r="J510"/>
  <c r="BK500"/>
  <c r="BK498"/>
  <c r="BK483"/>
  <c r="BK473"/>
  <c r="BK468"/>
  <c r="BK467"/>
  <c r="BK465"/>
  <c r="BK464"/>
  <c r="J462"/>
  <c r="J460"/>
  <c r="BK455"/>
  <c r="J453"/>
  <c r="BK449"/>
  <c r="J447"/>
  <c r="J445"/>
  <c r="BK442"/>
  <c r="BK437"/>
  <c r="J433"/>
  <c r="BK432"/>
  <c r="J430"/>
  <c r="BK429"/>
  <c r="BK425"/>
  <c r="J393"/>
  <c r="J385"/>
  <c r="J381"/>
  <c r="J367"/>
  <c r="BK366"/>
  <c r="BK361"/>
  <c r="BK360"/>
  <c r="BK355"/>
  <c r="J350"/>
  <c r="BK335"/>
  <c r="J325"/>
  <c r="BK247"/>
  <c r="J234"/>
  <c r="J232"/>
  <c r="BK220"/>
  <c r="BK216"/>
  <c r="J204"/>
  <c r="J196"/>
  <c r="BK192"/>
  <c r="J182"/>
  <c r="J179"/>
  <c r="BK177"/>
  <c r="BK165"/>
  <c r="BK163"/>
  <c r="J150"/>
  <c r="J563"/>
  <c r="J559"/>
  <c r="BK554"/>
  <c r="J551"/>
  <c r="BK547"/>
  <c r="BK543"/>
  <c r="J541"/>
  <c r="BK538"/>
  <c r="J537"/>
  <c r="BK534"/>
  <c r="BK533"/>
  <c r="J532"/>
  <c r="BK531"/>
  <c r="BK530"/>
  <c r="J529"/>
  <c r="BK526"/>
  <c r="BK525"/>
  <c r="BK523"/>
  <c r="BK522"/>
  <c r="J521"/>
  <c r="BK510"/>
  <c r="J508"/>
  <c r="BK502"/>
  <c r="J500"/>
  <c r="J493"/>
  <c r="BK488"/>
  <c r="J483"/>
  <c r="J473"/>
  <c r="BK472"/>
  <c r="J465"/>
  <c r="BK462"/>
  <c r="BK460"/>
  <c r="J455"/>
  <c r="J451"/>
  <c r="BK450"/>
  <c r="BK447"/>
  <c r="J444"/>
  <c r="BK443"/>
  <c r="J437"/>
  <c r="BK435"/>
  <c r="BK434"/>
  <c r="BK433"/>
  <c r="J431"/>
  <c r="BK430"/>
  <c r="J427"/>
  <c r="J425"/>
  <c r="BK424"/>
  <c r="J407"/>
  <c r="J397"/>
  <c r="BK395"/>
  <c r="BK391"/>
  <c r="J389"/>
  <c r="J383"/>
  <c r="J380"/>
  <c r="J373"/>
  <c r="J366"/>
  <c r="BK362"/>
  <c r="BK325"/>
  <c r="J294"/>
  <c r="BK257"/>
  <c r="J247"/>
  <c r="J238"/>
  <c r="BK232"/>
  <c r="BK227"/>
  <c r="BK225"/>
  <c r="BK223"/>
  <c r="BK209"/>
  <c r="BK207"/>
  <c r="BK204"/>
  <c r="J203"/>
  <c r="J199"/>
  <c r="J198"/>
  <c r="BK194"/>
  <c r="BK190"/>
  <c r="BK185"/>
  <c r="BK182"/>
  <c r="BK181"/>
  <c r="BK179"/>
  <c r="BK178"/>
  <c r="BK170"/>
  <c r="J169"/>
  <c r="J165"/>
  <c r="BK162"/>
  <c r="BK559"/>
  <c r="J557"/>
  <c r="BK549"/>
  <c r="J545"/>
  <c r="BK539"/>
  <c r="BK536"/>
  <c r="J535"/>
  <c r="J533"/>
  <c r="J531"/>
  <c r="J530"/>
  <c r="BK528"/>
  <c r="J527"/>
  <c r="BK524"/>
  <c r="BK521"/>
  <c r="BK520"/>
  <c r="J519"/>
  <c r="BK518"/>
  <c r="J518"/>
  <c r="J517"/>
  <c r="J516"/>
  <c r="BK515"/>
  <c r="J514"/>
  <c r="BK508"/>
  <c r="BK505"/>
  <c r="J488"/>
  <c r="BK478"/>
  <c r="J472"/>
  <c r="BK471"/>
  <c r="J466"/>
  <c r="J464"/>
  <c r="J461"/>
  <c r="BK459"/>
  <c r="BK451"/>
  <c r="J449"/>
  <c r="BK445"/>
  <c r="BK444"/>
  <c r="J443"/>
  <c r="J442"/>
  <c r="BK440"/>
  <c r="BK439"/>
  <c r="J438"/>
  <c r="J432"/>
  <c r="J424"/>
  <c r="BK400"/>
  <c r="BK397"/>
  <c r="J395"/>
  <c r="BK393"/>
  <c r="BK381"/>
  <c r="BK380"/>
  <c r="BK367"/>
  <c r="J362"/>
  <c r="J355"/>
  <c r="BK350"/>
  <c r="BK320"/>
  <c r="BK294"/>
  <c r="BK238"/>
  <c r="BK236"/>
  <c r="BK234"/>
  <c r="J227"/>
  <c r="J218"/>
  <c r="J216"/>
  <c r="J207"/>
  <c r="J206"/>
  <c r="BK203"/>
  <c r="J202"/>
  <c r="BK199"/>
  <c r="BK198"/>
  <c r="J192"/>
  <c r="J189"/>
  <c r="BK187"/>
  <c r="BK184"/>
  <c r="J177"/>
  <c r="BK174"/>
  <c r="BK169"/>
  <c r="BK150"/>
  <c r="J147"/>
  <c i="1" r="AS94"/>
  <c i="2" r="J561"/>
  <c r="BK551"/>
  <c r="J549"/>
  <c r="J547"/>
  <c r="BK541"/>
  <c r="BK537"/>
  <c r="J536"/>
  <c r="J534"/>
  <c r="BK529"/>
  <c r="J528"/>
  <c r="J525"/>
  <c r="J524"/>
  <c r="J523"/>
  <c r="J522"/>
  <c r="J520"/>
  <c r="BK514"/>
  <c r="J513"/>
  <c r="J505"/>
  <c r="J502"/>
  <c r="J498"/>
  <c r="BK493"/>
  <c r="J478"/>
  <c r="J471"/>
  <c r="J468"/>
  <c r="J467"/>
  <c r="BK466"/>
  <c r="BK461"/>
  <c r="J459"/>
  <c r="BK453"/>
  <c r="J450"/>
  <c r="J440"/>
  <c r="J439"/>
  <c r="BK438"/>
  <c r="J435"/>
  <c r="J434"/>
  <c r="BK431"/>
  <c r="J429"/>
  <c r="BK427"/>
  <c r="BK407"/>
  <c r="J400"/>
  <c r="J391"/>
  <c r="BK389"/>
  <c r="BK385"/>
  <c r="BK383"/>
  <c r="BK373"/>
  <c r="J361"/>
  <c r="J360"/>
  <c r="J335"/>
  <c r="J320"/>
  <c r="J257"/>
  <c r="J236"/>
  <c r="J225"/>
  <c r="J223"/>
  <c r="J220"/>
  <c r="BK218"/>
  <c r="J209"/>
  <c r="BK206"/>
  <c r="BK202"/>
  <c r="BK196"/>
  <c r="J194"/>
  <c r="J190"/>
  <c r="BK189"/>
  <c r="J187"/>
  <c r="J185"/>
  <c r="J184"/>
  <c r="J181"/>
  <c r="J178"/>
  <c r="J174"/>
  <c r="J170"/>
  <c r="J163"/>
  <c r="J162"/>
  <c r="BK147"/>
  <c l="1" r="R446"/>
  <c r="R149"/>
  <c r="R145"/>
  <c r="P463"/>
  <c r="BK149"/>
  <c r="J149"/>
  <c r="J99"/>
  <c r="T149"/>
  <c r="T145"/>
  <c r="BK176"/>
  <c r="J176"/>
  <c r="J101"/>
  <c r="R176"/>
  <c r="BK201"/>
  <c r="J201"/>
  <c r="J102"/>
  <c r="R201"/>
  <c r="T201"/>
  <c r="T507"/>
  <c r="P149"/>
  <c r="P145"/>
  <c r="P176"/>
  <c r="T176"/>
  <c r="P201"/>
  <c r="BK426"/>
  <c r="J426"/>
  <c r="J109"/>
  <c r="P426"/>
  <c r="P390"/>
  <c r="P226"/>
  <c r="P221"/>
  <c r="R426"/>
  <c r="R390"/>
  <c r="R226"/>
  <c r="R221"/>
  <c r="T426"/>
  <c r="T390"/>
  <c r="T226"/>
  <c r="T221"/>
  <c r="BK446"/>
  <c r="J446"/>
  <c r="J110"/>
  <c r="P446"/>
  <c r="T446"/>
  <c r="BK454"/>
  <c r="J454"/>
  <c r="J111"/>
  <c r="P454"/>
  <c r="R454"/>
  <c r="T454"/>
  <c r="BK463"/>
  <c r="J463"/>
  <c r="J112"/>
  <c r="R463"/>
  <c r="T463"/>
  <c r="BK507"/>
  <c r="J507"/>
  <c r="J114"/>
  <c r="P507"/>
  <c r="R507"/>
  <c r="BK512"/>
  <c r="J512"/>
  <c r="J116"/>
  <c r="P512"/>
  <c r="R512"/>
  <c r="T512"/>
  <c r="BK540"/>
  <c r="J540"/>
  <c r="J117"/>
  <c r="P540"/>
  <c r="R540"/>
  <c r="T540"/>
  <c r="BK560"/>
  <c r="J560"/>
  <c r="J122"/>
  <c r="P560"/>
  <c r="P555"/>
  <c r="R560"/>
  <c r="R555"/>
  <c r="T560"/>
  <c r="T555"/>
  <c r="E134"/>
  <c r="BG150"/>
  <c r="BG189"/>
  <c r="BG202"/>
  <c r="BG206"/>
  <c r="BG247"/>
  <c r="BG294"/>
  <c r="BG355"/>
  <c r="BG361"/>
  <c r="BG383"/>
  <c r="BG385"/>
  <c r="BG400"/>
  <c r="BG434"/>
  <c r="BG437"/>
  <c r="BG440"/>
  <c r="BG442"/>
  <c r="BG445"/>
  <c r="BG449"/>
  <c r="BG451"/>
  <c r="BG460"/>
  <c r="BG466"/>
  <c r="BG498"/>
  <c r="BG500"/>
  <c r="BG502"/>
  <c r="BG517"/>
  <c r="BG518"/>
  <c r="BG522"/>
  <c r="BG523"/>
  <c r="BG528"/>
  <c r="BG529"/>
  <c r="BG533"/>
  <c r="BG539"/>
  <c r="BG549"/>
  <c r="BG554"/>
  <c r="J138"/>
  <c r="F141"/>
  <c r="BG179"/>
  <c r="BG182"/>
  <c r="BG185"/>
  <c r="BG187"/>
  <c r="BG190"/>
  <c r="BG194"/>
  <c r="BG196"/>
  <c r="BG207"/>
  <c r="BG216"/>
  <c r="BG220"/>
  <c r="BG223"/>
  <c r="BG227"/>
  <c r="BG232"/>
  <c r="BG325"/>
  <c r="BG362"/>
  <c r="BG366"/>
  <c r="BG397"/>
  <c r="BG430"/>
  <c r="BG431"/>
  <c r="BG438"/>
  <c r="BG439"/>
  <c r="BG447"/>
  <c r="BG465"/>
  <c r="BG471"/>
  <c r="BG513"/>
  <c r="BG527"/>
  <c r="BG532"/>
  <c r="BG535"/>
  <c r="BG538"/>
  <c r="BG543"/>
  <c r="BG551"/>
  <c r="BK146"/>
  <c r="J146"/>
  <c r="J98"/>
  <c r="BG162"/>
  <c r="BG165"/>
  <c r="BG169"/>
  <c r="BG170"/>
  <c r="BG177"/>
  <c r="BG178"/>
  <c r="BG184"/>
  <c r="BG192"/>
  <c r="BG199"/>
  <c r="BG203"/>
  <c r="BG204"/>
  <c r="BG218"/>
  <c r="BG234"/>
  <c r="BG236"/>
  <c r="BG320"/>
  <c r="BG335"/>
  <c r="BG360"/>
  <c r="BG367"/>
  <c r="BG373"/>
  <c r="BG380"/>
  <c r="BG393"/>
  <c r="BG395"/>
  <c r="BG407"/>
  <c r="BG425"/>
  <c r="BG433"/>
  <c r="BG444"/>
  <c r="BG450"/>
  <c r="BG455"/>
  <c r="BG459"/>
  <c r="BG462"/>
  <c r="BG472"/>
  <c r="BG483"/>
  <c r="BG488"/>
  <c r="BG508"/>
  <c r="BG510"/>
  <c r="BG516"/>
  <c r="BG519"/>
  <c r="BG520"/>
  <c r="BG521"/>
  <c r="BG536"/>
  <c r="BG537"/>
  <c r="BG547"/>
  <c r="BG559"/>
  <c r="BG561"/>
  <c r="BK219"/>
  <c r="J219"/>
  <c r="J103"/>
  <c r="BK224"/>
  <c r="J224"/>
  <c r="J106"/>
  <c r="BG147"/>
  <c r="BG163"/>
  <c r="BG174"/>
  <c r="BG181"/>
  <c r="BG198"/>
  <c r="BG209"/>
  <c r="BG225"/>
  <c r="BG238"/>
  <c r="BG257"/>
  <c r="BG350"/>
  <c r="BG381"/>
  <c r="BG389"/>
  <c r="BG391"/>
  <c r="BG424"/>
  <c r="BG427"/>
  <c r="BG429"/>
  <c r="BG432"/>
  <c r="BG435"/>
  <c r="BG443"/>
  <c r="BG453"/>
  <c r="BG461"/>
  <c r="BG464"/>
  <c r="BG467"/>
  <c r="BG468"/>
  <c r="BG473"/>
  <c r="BG478"/>
  <c r="BG493"/>
  <c r="BG505"/>
  <c r="BG514"/>
  <c r="BG515"/>
  <c r="BG524"/>
  <c r="BG525"/>
  <c r="BG526"/>
  <c r="BG530"/>
  <c r="BG531"/>
  <c r="BG534"/>
  <c r="BG541"/>
  <c r="BG545"/>
  <c r="BG557"/>
  <c r="BG563"/>
  <c r="BG565"/>
  <c r="BG567"/>
  <c r="BK173"/>
  <c r="J173"/>
  <c r="J100"/>
  <c r="BK222"/>
  <c r="J222"/>
  <c r="J105"/>
  <c r="BK390"/>
  <c r="J390"/>
  <c r="J108"/>
  <c r="BK504"/>
  <c r="J504"/>
  <c r="J113"/>
  <c r="BK553"/>
  <c r="J553"/>
  <c r="J118"/>
  <c r="BK556"/>
  <c r="J556"/>
  <c r="J120"/>
  <c r="BK558"/>
  <c r="J558"/>
  <c r="J121"/>
  <c r="BK564"/>
  <c r="J564"/>
  <c r="J123"/>
  <c r="BK566"/>
  <c r="J566"/>
  <c r="J124"/>
  <c r="J33"/>
  <c i="1" r="AV95"/>
  <c i="2" r="F36"/>
  <c i="1" r="BC95"/>
  <c r="BC94"/>
  <c r="W32"/>
  <c i="2" r="F37"/>
  <c i="1" r="BD95"/>
  <c r="BD94"/>
  <c r="W33"/>
  <c i="2" r="F34"/>
  <c i="1" r="BA95"/>
  <c r="BA94"/>
  <c r="W30"/>
  <c i="2" r="J34"/>
  <c i="1" r="AW95"/>
  <c i="2" r="F33"/>
  <c i="1" r="AZ95"/>
  <c r="AZ94"/>
  <c r="W29"/>
  <c i="2" l="1" r="P511"/>
  <c r="P144"/>
  <c i="1" r="AU95"/>
  <c i="2" r="T511"/>
  <c r="T144"/>
  <c r="R511"/>
  <c r="R144"/>
  <c r="BK226"/>
  <c r="J226"/>
  <c r="J107"/>
  <c r="BK145"/>
  <c r="J145"/>
  <c r="J97"/>
  <c r="BK511"/>
  <c r="J511"/>
  <c r="J115"/>
  <c r="BK555"/>
  <c r="J555"/>
  <c r="J119"/>
  <c r="F35"/>
  <c i="1" r="BB95"/>
  <c r="BB94"/>
  <c r="W31"/>
  <c r="AY94"/>
  <c r="AW94"/>
  <c r="AK30"/>
  <c r="AV94"/>
  <c r="AK29"/>
  <c r="AT95"/>
  <c r="AU94"/>
  <c i="2" l="1" r="BK221"/>
  <c r="J221"/>
  <c r="J104"/>
  <c r="BK144"/>
  <c r="J144"/>
  <c i="1" r="AT94"/>
  <c r="AX94"/>
  <c i="2" r="J30"/>
  <c i="1" r="AG95"/>
  <c r="AG94"/>
  <c r="AN94"/>
  <c i="2" l="1" r="J96"/>
  <c r="J39"/>
  <c i="1" r="AN95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<sst xmlns="http://schemas.openxmlformats.org/spreadsheetml/2006/main">
  <si>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</si>
  <si>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</si>
  <si>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</si>
  <si>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</si>
  <si>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</si>
  <si>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{563bfdcb-c840-40b7-b461-976bdf12b427}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</si>
  <si>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</si>
  <si>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</si>
  <si>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</si>
  <si>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</si>
  <si>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</si>
  <si>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</si>
  <si>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</si>
  <si>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</si>
  <si>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65420210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</si>
  <si>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</si>
  <si>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</si>
  <si>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České Velenice ON - oprava havarijního stavu střechy</t>
  </si>
  <si>
    <t>KSO:</t>
  </si>
  <si>
    <t>CC-CZ:</t>
  </si>
  <si>
    <t>Místo:</t>
  </si>
  <si>
    <t xml:space="preserve"> </t>
  </si>
  <si>
    <t>Datum:</t>
  </si>
  <si>
    <t>19. 8. 2020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</si>
  <si>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</si>
  <si>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</si>
  <si>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</si>
  <si>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</si>
  <si>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</si>
  <si>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</si>
  <si>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</si>
  <si>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</si>
  <si>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</si>
  <si>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</si>
  <si>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</si>
  <si>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</si>
  <si>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</si>
  <si>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</si>
  <si>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</si>
  <si>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</si>
  <si>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</si>
  <si>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</si>
  <si>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</si>
  <si>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</si>
  <si>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</si>
  <si>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</si>
  <si>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</si>
  <si>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</si>
  <si>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</si>
  <si>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</si>
  <si>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</si>
  <si>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</si>
  <si>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</si>
  <si>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</si>
  <si>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</si>
  <si>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</si>
  <si>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</si>
  <si>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</si>
  <si>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</si>
  <si>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</si>
  <si>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</si>
  <si>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</si>
  <si>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</si>
  <si>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</si>
  <si>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</si>
  <si>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</si>
  <si>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</si>
  <si>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</si>
  <si>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</si>
  <si>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</si>
  <si>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</si>
  <si>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</si>
  <si>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</si>
  <si>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</si>
  <si>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</si>
  <si>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</si>
  <si>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</si>
  <si>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</si>
  <si>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</si>
  <si>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havarijního stavu střechy</t>
  </si>
  <si>
    <t>STA</t>
  </si>
  <si>
    <t>1</t>
  </si>
  <si>
    <t>{b47d175c-1df3-45b8-baf1-c1c44ccc4ab8}</t>
  </si>
  <si>
    <t>2</t>
  </si>
  <si>
    <t>KRYCÍ LIST SOUPISU PRACÍ</t>
  </si>
  <si>
    <t>Objekt:</t>
  </si>
  <si>
    <t>SO 01 - Oprava havarijního stavu střechy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</si>
  <si>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</si>
  <si>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</si>
  <si>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</si>
  <si>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</si>
  <si>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</si>
  <si>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</si>
  <si>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</si>
  <si>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</si>
  <si>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</si>
  <si>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</si>
  <si>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</si>
  <si>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</si>
  <si>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</si>
  <si>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</si>
  <si>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</si>
  <si>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</si>
  <si>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  763 - Konstrukce suché výstavby</t>
  </si>
  <si>
    <t xml:space="preserve">    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</si>
  <si>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</si>
  <si>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</si>
  <si>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</si>
  <si>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</si>
  <si>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</si>
  <si>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</si>
  <si>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</si>
  <si>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</si>
  <si>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</si>
  <si>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</si>
  <si>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</si>
  <si>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</si>
  <si>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</si>
  <si>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</si>
  <si>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</si>
  <si>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</si>
  <si>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</si>
  <si>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</si>
  <si>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</si>
  <si>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</si>
  <si>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</si>
  <si>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</si>
  <si>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</si>
  <si>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</si>
  <si>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</si>
  <si>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</si>
  <si>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</si>
  <si>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</si>
  <si>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</si>
  <si>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</si>
  <si>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</si>
  <si>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</si>
  <si>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</si>
  <si>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</si>
  <si>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342311104</t>
  </si>
  <si>
    <t>Stěny výplňové z betonu tř. C 12/15 kamenem prokládané</t>
  </si>
  <si>
    <t>m3</t>
  </si>
  <si>
    <t>CS ÚRS 2020 02</t>
  </si>
  <si>
    <t>4</t>
  </si>
  <si>
    <t>-718490972</t>
  </si>
  <si>
    <t>P</t>
  </si>
  <si>
    <t xml:space="preserve">Poznámka k položce:_x000d_
Přizdívka sloupku  z cihell, kapsy do 30 cm, s použitím suché maltové směsi</t>
  </si>
  <si>
    <t>Vodorovné konstrukce</t>
  </si>
  <si>
    <t>411321212</t>
  </si>
  <si>
    <t>Stropy deskové ze ŽB tř. C 12/15</t>
  </si>
  <si>
    <t>548935272</t>
  </si>
  <si>
    <t>Poznámka k položce:_x000d_
Podbetonování zhlaví nosníků C 20/25 vč.bednění</t>
  </si>
  <si>
    <t>VV</t>
  </si>
  <si>
    <t>4*0,45*0,30*0,25</t>
  </si>
  <si>
    <t>1,60*0,45*0,25</t>
  </si>
  <si>
    <t>60*0,60*0,25</t>
  </si>
  <si>
    <t>4*0,60*0,45*0,25</t>
  </si>
  <si>
    <t>0,15*0,45*0,25</t>
  </si>
  <si>
    <t>0,30*0,60*0,25</t>
  </si>
  <si>
    <t>8*0,30*0,60*0,25</t>
  </si>
  <si>
    <t>0,60*0,45*0,25</t>
  </si>
  <si>
    <t>3*0,60*0,60*0,25</t>
  </si>
  <si>
    <t>Součet</t>
  </si>
  <si>
    <t>413232221</t>
  </si>
  <si>
    <t>Zazdívka zhlaví válcovaných nosníků v do 300 mm</t>
  </si>
  <si>
    <t>kus</t>
  </si>
  <si>
    <t>93087913</t>
  </si>
  <si>
    <t>417321414</t>
  </si>
  <si>
    <t>Ztužující pásy a věnce ze ŽB tř. C 20/25</t>
  </si>
  <si>
    <t>484519897</t>
  </si>
  <si>
    <t>"nový věnec" ((53,80+45,70+61,40)*0,25)*2</t>
  </si>
  <si>
    <t>5</t>
  </si>
  <si>
    <t>417351115</t>
  </si>
  <si>
    <t>Zřízení bednění ztužujících věnců</t>
  </si>
  <si>
    <t>m2</t>
  </si>
  <si>
    <t>-592072322</t>
  </si>
  <si>
    <t>2*117,50*0,5*2</t>
  </si>
  <si>
    <t>68,80*0,5*2</t>
  </si>
  <si>
    <t>6</t>
  </si>
  <si>
    <t>417351116</t>
  </si>
  <si>
    <t>Odstranění bednění ztužujících věnců</t>
  </si>
  <si>
    <t>901526953</t>
  </si>
  <si>
    <t>7</t>
  </si>
  <si>
    <t>417361821</t>
  </si>
  <si>
    <t>Výztuž ztužujících pásů a věnců betonářskou ocelí 10 505</t>
  </si>
  <si>
    <t>t</t>
  </si>
  <si>
    <t>-974055595</t>
  </si>
  <si>
    <t>Poznámka k položce:_x000d_
Včetně distančních prvků.</t>
  </si>
  <si>
    <t>1,35*2 'Přepočtené koeficientem množství</t>
  </si>
  <si>
    <t>Úpravy povrchů, podlahy a osazování výplní</t>
  </si>
  <si>
    <t>8</t>
  </si>
  <si>
    <t>622321141</t>
  </si>
  <si>
    <t>Vápenocementová omítka štuková dvouvrstvá vnějších stěn nanášená ručně</t>
  </si>
  <si>
    <t>-516523206</t>
  </si>
  <si>
    <t>Poznámka k položce:_x000d_
Začištění přední strany římsy</t>
  </si>
  <si>
    <t>9</t>
  </si>
  <si>
    <t>Ostatní konstrukce a práce, bourání</t>
  </si>
  <si>
    <t>941121112</t>
  </si>
  <si>
    <t>Montáž lešení řadového trubkového těžkého s podlahami zatížení do 300 kg/m2 š do 1,5 m v do 20 m</t>
  </si>
  <si>
    <t>274910465</t>
  </si>
  <si>
    <t>10</t>
  </si>
  <si>
    <t>941121812</t>
  </si>
  <si>
    <t>Demontáž lešení řadového trubkového těžkého s podlahami zatížení do 300 kg/m2 š do 1,5 m v do 20 m</t>
  </si>
  <si>
    <t>-543289004</t>
  </si>
  <si>
    <t>11</t>
  </si>
  <si>
    <t>941122212</t>
  </si>
  <si>
    <t>Příplatek k lešení řadovému trubkovému těžkému bez podlah š 1,5 m v 20 m za první a ZKD den použití</t>
  </si>
  <si>
    <t>-1025532075</t>
  </si>
  <si>
    <t>2996*5 'Přepočtené koeficientem množství</t>
  </si>
  <si>
    <t>12</t>
  </si>
  <si>
    <t>944511111</t>
  </si>
  <si>
    <t>Montáž ochranné sítě z textilie z umělých vláken</t>
  </si>
  <si>
    <t>-270910299</t>
  </si>
  <si>
    <t>13</t>
  </si>
  <si>
    <t>944511211</t>
  </si>
  <si>
    <t>Příplatek k ochranné síti za první a ZKD den použití</t>
  </si>
  <si>
    <t>280979007</t>
  </si>
  <si>
    <t>14</t>
  </si>
  <si>
    <t>944511811</t>
  </si>
  <si>
    <t>Demontáž ochranné sítě z textilie z umělých vláken</t>
  </si>
  <si>
    <t>415475436</t>
  </si>
  <si>
    <t>944121111</t>
  </si>
  <si>
    <t>Montáž ochranného zábradlí dílcového na vnějších stranách objektů odkloněného od svislice do 15°</t>
  </si>
  <si>
    <t>m</t>
  </si>
  <si>
    <t>303580945</t>
  </si>
  <si>
    <t>"po obvodu nejvyššího stropu" 269,50</t>
  </si>
  <si>
    <t>16</t>
  </si>
  <si>
    <t>949101111</t>
  </si>
  <si>
    <t>Lešení pomocné pro objekty pozemních staveb s lešeňovou podlahou v do 1,9 m zatížení do 150 kg/m2</t>
  </si>
  <si>
    <t>1257639766</t>
  </si>
  <si>
    <t>"ubourání podezdívky" 53,80+45,70+61,40</t>
  </si>
  <si>
    <t>17</t>
  </si>
  <si>
    <t>952901114</t>
  </si>
  <si>
    <t>Vyčištění budov bytové a občanské výstavby při výšce podlaží přes 4 m</t>
  </si>
  <si>
    <t>-2048953350</t>
  </si>
  <si>
    <t>18</t>
  </si>
  <si>
    <t>962032231</t>
  </si>
  <si>
    <t>Bourání zdiva z cihel pálených nebo vápenopískových na MV nebo MVC přes 1 m3</t>
  </si>
  <si>
    <t>302005713</t>
  </si>
  <si>
    <t>"ubourání nadezdívky" (53,80+45,70+61,40)*0,25</t>
  </si>
  <si>
    <t>19</t>
  </si>
  <si>
    <t>962032631</t>
  </si>
  <si>
    <t>Bourání zdiva komínového nad střechou z cihel na MV nebo MVC</t>
  </si>
  <si>
    <t>-49907783</t>
  </si>
  <si>
    <t>"dle PD" 20</t>
  </si>
  <si>
    <t>20</t>
  </si>
  <si>
    <t>965042131</t>
  </si>
  <si>
    <t>Bourání podkladů pod dlažby nebo mazanin betonových nebo z litého asfaltu tl do 100 mm pl do 4 m2</t>
  </si>
  <si>
    <t>263183707</t>
  </si>
  <si>
    <t>"vestibul strop vč. dlažby" 19,93*13,30*0,08</t>
  </si>
  <si>
    <t>965082923</t>
  </si>
  <si>
    <t>Odstranění násypů pod podlahami tl do 100 mm pl přes 2 m2</t>
  </si>
  <si>
    <t>1151084210</t>
  </si>
  <si>
    <t>"vestibul sdtrop - násyp škvára" 19,93*13,30*0,10</t>
  </si>
  <si>
    <t>22</t>
  </si>
  <si>
    <t>973031335</t>
  </si>
  <si>
    <t>Vysekání kapes ve zdivu cihelném na MV nebo MVC pl do 0,16 m2 hl do 300 mm</t>
  </si>
  <si>
    <t>-756509983</t>
  </si>
  <si>
    <t>23</t>
  </si>
  <si>
    <t>978019391</t>
  </si>
  <si>
    <t>Otlučení (osekání) vnější vápenné nebo vápenocementové omítky stupně členitosti 3 až 5 do 100%</t>
  </si>
  <si>
    <t>-379319419</t>
  </si>
  <si>
    <t>"vestibul strop" 19,93*13,30</t>
  </si>
  <si>
    <t>997</t>
  </si>
  <si>
    <t>Přesun sutě</t>
  </si>
  <si>
    <t>24</t>
  </si>
  <si>
    <t>R9970</t>
  </si>
  <si>
    <t>Výkup kovů železný šrot, tloušťky do 4 mm</t>
  </si>
  <si>
    <t>249883577</t>
  </si>
  <si>
    <t>25</t>
  </si>
  <si>
    <t>997013213</t>
  </si>
  <si>
    <t>Vnitrostaveništní doprava suti a vybouraných hmot pro budovy v do 12 m ručně</t>
  </si>
  <si>
    <t>408529036</t>
  </si>
  <si>
    <t>26</t>
  </si>
  <si>
    <t>997013219</t>
  </si>
  <si>
    <t>Příplatek k vnitrostaveništní dopravě suti a vybouraných hmot za zvětšenou dopravu suti ZKD 10 m</t>
  </si>
  <si>
    <t>-365472108</t>
  </si>
  <si>
    <t>358,91*2</t>
  </si>
  <si>
    <t>27</t>
  </si>
  <si>
    <t>997013501</t>
  </si>
  <si>
    <t>Odvoz suti a vybouraných hmot na skládku nebo meziskládku do 1 km se složením</t>
  </si>
  <si>
    <t>-284951913</t>
  </si>
  <si>
    <t>28</t>
  </si>
  <si>
    <t>997013509</t>
  </si>
  <si>
    <t>Příplatek k odvozu suti a vybouraných hmot na skládku ZKD 1 km přes 1 km</t>
  </si>
  <si>
    <t>1622630816</t>
  </si>
  <si>
    <t>358,91*29</t>
  </si>
  <si>
    <t>29</t>
  </si>
  <si>
    <t>997013631</t>
  </si>
  <si>
    <t>Poplatek za uložení na skládce (skládkovné) stavebního odpadu směsného kód odpadu 17 09 04</t>
  </si>
  <si>
    <t>1420791672</t>
  </si>
  <si>
    <t>"suť celkem" 358,90462</t>
  </si>
  <si>
    <t>"odpočty"</t>
  </si>
  <si>
    <t>"výkup kovů" -2,52</t>
  </si>
  <si>
    <t>"asfaltové pásy" -21,9</t>
  </si>
  <si>
    <t>"dřevěný odpad" -130,58</t>
  </si>
  <si>
    <t>30</t>
  </si>
  <si>
    <t>997013645</t>
  </si>
  <si>
    <t>Poplatek za uložení na skládce (skládkovné) odpadu asfaltového bez dehtu kód odpadu 17 03 02</t>
  </si>
  <si>
    <t>-714443733</t>
  </si>
  <si>
    <t>"asfaltové pásy" 21,9</t>
  </si>
  <si>
    <t>31</t>
  </si>
  <si>
    <t>997013811</t>
  </si>
  <si>
    <t>Poplatek za uložení na skládce (skládkovné) stavebního odpadu dřevěného kód odpadu 17 02 01</t>
  </si>
  <si>
    <t>617396986</t>
  </si>
  <si>
    <t>998</t>
  </si>
  <si>
    <t>Přesun hmot</t>
  </si>
  <si>
    <t>32</t>
  </si>
  <si>
    <t>998018003</t>
  </si>
  <si>
    <t>Přesun hmot ruční pro budovy v do 24 m</t>
  </si>
  <si>
    <t>-1256072087</t>
  </si>
  <si>
    <t>PSV</t>
  </si>
  <si>
    <t>Práce a dodávky PSV</t>
  </si>
  <si>
    <t>712</t>
  </si>
  <si>
    <t>Povlakové krytiny</t>
  </si>
  <si>
    <t>33</t>
  </si>
  <si>
    <t>712600832</t>
  </si>
  <si>
    <t>Odstranění povlakové krytiny střech přes 30° dvouvrstvé</t>
  </si>
  <si>
    <t>-1207621637</t>
  </si>
  <si>
    <t>713</t>
  </si>
  <si>
    <t>Izolace tepelné</t>
  </si>
  <si>
    <t>34</t>
  </si>
  <si>
    <t>713133831</t>
  </si>
  <si>
    <t>Demontáž izolace tepelné vkládané do C-kazet překrývající zámky kazet budov v do 24 m</t>
  </si>
  <si>
    <t>-397653828</t>
  </si>
  <si>
    <t>762</t>
  </si>
  <si>
    <t>Konstrukce tesařské</t>
  </si>
  <si>
    <t>35</t>
  </si>
  <si>
    <t>762083111</t>
  </si>
  <si>
    <t>Impregnace řeziva proti dřevokaznému hmyzu a houbám máčením třída ohrožení 1 a 2</t>
  </si>
  <si>
    <t>995923346</t>
  </si>
  <si>
    <t>"Hranoly" 12,386+45,827+2,724+14,629+2,102+9,357</t>
  </si>
  <si>
    <t>"Latě" 16,0527</t>
  </si>
  <si>
    <t>"Kontralatě" 5,7816</t>
  </si>
  <si>
    <t>36</t>
  </si>
  <si>
    <t>762331811</t>
  </si>
  <si>
    <t>Demontáž vázaných kcí krovů z hranolů průřezové plochy do 120 cm2</t>
  </si>
  <si>
    <t>-1594013313</t>
  </si>
  <si>
    <t>"dle PD" 2190,00*2,05</t>
  </si>
  <si>
    <t>37</t>
  </si>
  <si>
    <t>762331812</t>
  </si>
  <si>
    <t>Demontáž vázaných kcí krovů z hranolů průřezové plochy do 224 cm2</t>
  </si>
  <si>
    <t>214341805</t>
  </si>
  <si>
    <t>"dle PD"2190,00*0,42</t>
  </si>
  <si>
    <t>38</t>
  </si>
  <si>
    <t>762331813</t>
  </si>
  <si>
    <t>Demontáž vázaných kcí krovů z hranolů průřezové plochy do 288 cm2</t>
  </si>
  <si>
    <t>-1067469186</t>
  </si>
  <si>
    <t>"dle PD" 2190,00*0,50</t>
  </si>
  <si>
    <t>39</t>
  </si>
  <si>
    <t>762332131</t>
  </si>
  <si>
    <t>Montáž vázaných kcí krovů pravidelných z hraněného řeziva průřezové plochy do 120 cm2</t>
  </si>
  <si>
    <t>-1161338089</t>
  </si>
  <si>
    <t>"60/160" 5,76*9</t>
  </si>
  <si>
    <t>5,92*134</t>
  </si>
  <si>
    <t>6,82*20</t>
  </si>
  <si>
    <t>5,81*14</t>
  </si>
  <si>
    <t>"120/100" 4,35+6,75+6,60+11,15+17,10</t>
  </si>
  <si>
    <t>3,65*2</t>
  </si>
  <si>
    <t>11,60*3</t>
  </si>
  <si>
    <t>40</t>
  </si>
  <si>
    <t>M</t>
  </si>
  <si>
    <t>60512125</t>
  </si>
  <si>
    <t>hranol stavební řezivo průřezu do 120cm2 do dl 6m</t>
  </si>
  <si>
    <t>481049007</t>
  </si>
  <si>
    <t>"Začátek provozního součtu"</t>
  </si>
  <si>
    <t>"60/160" (5,76*9)+(5,92*134)+(6,82*20)+(5,81*14)</t>
  </si>
  <si>
    <t>"Konec provozního součtu"</t>
  </si>
  <si>
    <t>1062,860*0,06*0,16*1,10</t>
  </si>
  <si>
    <t>"začátek provozního součtu"</t>
  </si>
  <si>
    <t>"120/100" (4,35+6,75+6,60+11,15+17,10)+(3,65*2)+(11,60*3)</t>
  </si>
  <si>
    <t>88,050*0,12*0,10*1,10</t>
  </si>
  <si>
    <t>"Součet" 11,224+1,162</t>
  </si>
  <si>
    <t>41</t>
  </si>
  <si>
    <t>762332132</t>
  </si>
  <si>
    <t>Montáž vázaných kcí krovů pravidelných z hraněného řeziva průřezové plochy do 224 cm2</t>
  </si>
  <si>
    <t>-577115187</t>
  </si>
  <si>
    <t>"80/180" 42,00+17,80+20,25+7,50+18,15</t>
  </si>
  <si>
    <t>45,50*3</t>
  </si>
  <si>
    <t>7,62*7</t>
  </si>
  <si>
    <t>6,00*2</t>
  </si>
  <si>
    <t>2,50+17,00+2,50+1,00+1,00+0,70</t>
  </si>
  <si>
    <t>3,90*2</t>
  </si>
  <si>
    <t>19,50+15,30+3,25</t>
  </si>
  <si>
    <t>19,75*2</t>
  </si>
  <si>
    <t>7,67*7</t>
  </si>
  <si>
    <t>3,80*3</t>
  </si>
  <si>
    <t xml:space="preserve">"80/200" 8,45*127+28,50+21,50 </t>
  </si>
  <si>
    <t>17,20*2</t>
  </si>
  <si>
    <t>26,40*2</t>
  </si>
  <si>
    <t>16,50*2</t>
  </si>
  <si>
    <t>19,25*2</t>
  </si>
  <si>
    <t>71,40*2</t>
  </si>
  <si>
    <t>28,80*4</t>
  </si>
  <si>
    <t>8,62*16</t>
  </si>
  <si>
    <t>17,00*2</t>
  </si>
  <si>
    <t>2,00*2</t>
  </si>
  <si>
    <t>1,20*2</t>
  </si>
  <si>
    <t>"100/200" 4,40*2</t>
  </si>
  <si>
    <t>3,80</t>
  </si>
  <si>
    <t>"120/120" 6,40*2</t>
  </si>
  <si>
    <t>6,80</t>
  </si>
  <si>
    <t>1,40*82</t>
  </si>
  <si>
    <t>"140/120" 32,80+28,65+32,65+29,00</t>
  </si>
  <si>
    <t>5,95*2</t>
  </si>
  <si>
    <t>4,85*2</t>
  </si>
  <si>
    <t>"140/140" 20,65*2</t>
  </si>
  <si>
    <t>13,60*2</t>
  </si>
  <si>
    <t>3,49*5</t>
  </si>
  <si>
    <t>3,10*8</t>
  </si>
  <si>
    <t>2,80*2</t>
  </si>
  <si>
    <t>2,73*6</t>
  </si>
  <si>
    <t>42</t>
  </si>
  <si>
    <t>60512132</t>
  </si>
  <si>
    <t>hranol stavební řezivo průřezu do 224cm2 přes dl 8m</t>
  </si>
  <si>
    <t>1140455547</t>
  </si>
  <si>
    <t>"80/180" (42,0+17,8+20,25+7,5+18,15)+(45,5*3)+(7,62*7)+(6,0*2)+(2,5+17,0+2,5+1,0+1,0+0,7)+(3,9*2)+(19,5+15,3+3,25)+(19,75*2)+(7,67*7)+(3,8*3)</t>
  </si>
  <si>
    <t>482,63*0,08*0,18*1,10</t>
  </si>
  <si>
    <t xml:space="preserve">"Začátek provozního součtu" </t>
  </si>
  <si>
    <t>"80/200" (8,45*127+28,5+21,5)+(17,2*2)+(26,4*2)+(16,5*2)+(19,25*2)+(71,4*2)+(28,8*4)+(8,62*16)+(17,0*2)+(2,0*2)+(1,2*2)</t>
  </si>
  <si>
    <t>1718,170*0,08*0,20*1,10</t>
  </si>
  <si>
    <t>"100/200" (4,4*2)+3,8</t>
  </si>
  <si>
    <t>12,60*0,10*0,20*1,10</t>
  </si>
  <si>
    <t>"120/120" (6,4*2)+6,8+(1,4*82)</t>
  </si>
  <si>
    <t>134,40*0,12*0,12*1,10</t>
  </si>
  <si>
    <t>"140/120" (32,8+28,65+32,65+29,0)+(5,95*2)+(4,85*2)</t>
  </si>
  <si>
    <t>144,7*0,14*0,12*1,10</t>
  </si>
  <si>
    <t>"140/140" (20,65*2)+(13,6*2)+(3,49*5)+(3,1*8)+(2,8*2)+(2,73*6)</t>
  </si>
  <si>
    <t>132,73*0,14*0,14*1,10</t>
  </si>
  <si>
    <t>"Součet" 7,645+30,24+0,277+2,129+2,674+2,862</t>
  </si>
  <si>
    <t>43</t>
  </si>
  <si>
    <t>762332133</t>
  </si>
  <si>
    <t>Montáž vázaných kcí krovů pravidelných z hraněného řeziva průřezové plochy do 288 cm2</t>
  </si>
  <si>
    <t>2034584846</t>
  </si>
  <si>
    <t>"140/200" 2,73*8</t>
  </si>
  <si>
    <t>2,93*21</t>
  </si>
  <si>
    <t>2,54*2</t>
  </si>
  <si>
    <t>44</t>
  </si>
  <si>
    <t>60512135</t>
  </si>
  <si>
    <t>hranol stavební řezivo průřezu do 288cm2 do dl 6m</t>
  </si>
  <si>
    <t>217153646</t>
  </si>
  <si>
    <t>"140/200" (2,73*8)+(2,93*21)+(2,54*2)</t>
  </si>
  <si>
    <t>88,45*0,14*0,20*1,10</t>
  </si>
  <si>
    <t>"100/200" (4,55*52)+(3,7*51)</t>
  </si>
  <si>
    <t>425,3*0,10*0,20*1,10</t>
  </si>
  <si>
    <t xml:space="preserve">"Součet"  2,724+9,357</t>
  </si>
  <si>
    <t>45</t>
  </si>
  <si>
    <t>762332134</t>
  </si>
  <si>
    <t>Montáž vázaných kcí krovů pravidelných z hraněného řeziva průřezové plochy do 450 cm2</t>
  </si>
  <si>
    <t>-516430022</t>
  </si>
  <si>
    <t>"140/240" 10,05*8</t>
  </si>
  <si>
    <t>8,90*2</t>
  </si>
  <si>
    <t>11,40*4</t>
  </si>
  <si>
    <t>7,60*4</t>
  </si>
  <si>
    <t>8,40*2</t>
  </si>
  <si>
    <t>27,05+26,30+3,08+4,32+31,55+19,55+6,40+3,30</t>
  </si>
  <si>
    <t>10,75*2</t>
  </si>
  <si>
    <t>4,74*2</t>
  </si>
  <si>
    <t>11,34*2</t>
  </si>
  <si>
    <t>4,38*2</t>
  </si>
  <si>
    <t>10,42*2</t>
  </si>
  <si>
    <t>"Lepené dřevo"</t>
  </si>
  <si>
    <t>"160/320" 10,65+10,57+5,25*2+5,60</t>
  </si>
  <si>
    <t>46</t>
  </si>
  <si>
    <t>60512140</t>
  </si>
  <si>
    <t>hranol stavební řezivo průřezu do 450cm2 do dl 6m</t>
  </si>
  <si>
    <t>1971423676</t>
  </si>
  <si>
    <t>"140/240" (10,05*8)+(8,9*2)+(11,4*4)+(7,6*4)+(8,4*2)+(27,05+26,3+3,08+4,32+31,55+19,55+6,4+3,3)+(10,75*2)+(4,74*2)+(11,34*2)+(4,38*2)+(10,42*2)</t>
  </si>
  <si>
    <t>395,810*0,14*0,24*1,1</t>
  </si>
  <si>
    <t>47</t>
  </si>
  <si>
    <t>61223110</t>
  </si>
  <si>
    <t>hranol konstrukční BSH vrstvený lepený nepohledový</t>
  </si>
  <si>
    <t>1976832552</t>
  </si>
  <si>
    <t>"160/320" 10,65+10,57+5,25*2+5,6</t>
  </si>
  <si>
    <t>37,320*0,16*0,32*1,10</t>
  </si>
  <si>
    <t>48</t>
  </si>
  <si>
    <t>762341821</t>
  </si>
  <si>
    <t>Demontáž bednění střech z fošen</t>
  </si>
  <si>
    <t>1345015712</t>
  </si>
  <si>
    <t>49</t>
  </si>
  <si>
    <t>762342214</t>
  </si>
  <si>
    <t>Montáž laťování na střechách jednoduchých sklonu do 60° osové vzdálenosti do 360 mm</t>
  </si>
  <si>
    <t>-2116643522</t>
  </si>
  <si>
    <t>50</t>
  </si>
  <si>
    <t>60514106</t>
  </si>
  <si>
    <t>řezivo jehličnaté lať pevnostní třída S10-13 průřez 40x60mm</t>
  </si>
  <si>
    <t>-99388885</t>
  </si>
  <si>
    <t>"latě 60/40" 2290,0*0,00733</t>
  </si>
  <si>
    <t>"kontralatě 40/60" 2290,0*0,00264</t>
  </si>
  <si>
    <t>51</t>
  </si>
  <si>
    <t>762342812</t>
  </si>
  <si>
    <t>Demontáž laťování střech z latí osové vzdálenosti do 0,50 m</t>
  </si>
  <si>
    <t>-1644980817</t>
  </si>
  <si>
    <t>52</t>
  </si>
  <si>
    <t>762395000</t>
  </si>
  <si>
    <t>Spojovací prostředky krovů, bednění, laťování, nadstřešních konstrukcí</t>
  </si>
  <si>
    <t>1848874767</t>
  </si>
  <si>
    <t>"Hranoly" 12,386+45,827+2,724+14,629+9,357</t>
  </si>
  <si>
    <t>"Lepený hranol" 2,102</t>
  </si>
  <si>
    <t>"latě 40/60" 2290,0*0,00733</t>
  </si>
  <si>
    <t>53</t>
  </si>
  <si>
    <t>762511177</t>
  </si>
  <si>
    <t>Podlahové kce podkladové dvouvrstvé z cementotřískových desek tl 2x16 mm na sraz šroubovaných</t>
  </si>
  <si>
    <t>-867034976</t>
  </si>
  <si>
    <t>"Zastropení schodiště" 3,425*3,95</t>
  </si>
  <si>
    <t>3,00*3,95</t>
  </si>
  <si>
    <t>2,60*3,95</t>
  </si>
  <si>
    <t>"Vestibul strop" 19,93*13,30</t>
  </si>
  <si>
    <t>54</t>
  </si>
  <si>
    <t>762595001</t>
  </si>
  <si>
    <t>Spojovací prostředky pro položení dřevěných podlah a zakrytí kanálů</t>
  </si>
  <si>
    <t>1678844647</t>
  </si>
  <si>
    <t>55</t>
  </si>
  <si>
    <t>762711840</t>
  </si>
  <si>
    <t>Demontáž prostorových vázaných kcí z hraněného řeziva průřezové plochy do 450 cm2</t>
  </si>
  <si>
    <t>-1113570943</t>
  </si>
  <si>
    <t>"vestibul strop" 25*13,90</t>
  </si>
  <si>
    <t>56</t>
  </si>
  <si>
    <t>762811811</t>
  </si>
  <si>
    <t>Demontáž záklopů stropů z hrubých prken tl do 32 mm</t>
  </si>
  <si>
    <t>780867569</t>
  </si>
  <si>
    <t>57</t>
  </si>
  <si>
    <t>762822120</t>
  </si>
  <si>
    <t>Montáž stropního trámu z hraněného řeziva průřezové plochy do 288 cm2 s výměnami</t>
  </si>
  <si>
    <t>-695136135</t>
  </si>
  <si>
    <t>"100/200" 4,55*52</t>
  </si>
  <si>
    <t>3,70*51</t>
  </si>
  <si>
    <t>58</t>
  </si>
  <si>
    <t>998762103</t>
  </si>
  <si>
    <t>Přesun hmot tonážní pro kce tesařské v objektech v do 24 m</t>
  </si>
  <si>
    <t>-753717232</t>
  </si>
  <si>
    <t>763</t>
  </si>
  <si>
    <t>Konstrukce suché výstavby</t>
  </si>
  <si>
    <t>59</t>
  </si>
  <si>
    <t>763131751</t>
  </si>
  <si>
    <t>Montáž parotěsné zábrany do SDK podhledu</t>
  </si>
  <si>
    <t>1089055080</t>
  </si>
  <si>
    <t>6,433+30,664+47,499+265,069</t>
  </si>
  <si>
    <t>60</t>
  </si>
  <si>
    <t>28329276</t>
  </si>
  <si>
    <t>fólie PE vyztužená pro parotěsnou vrstvu (reakce na oheň - třída E) 140g/m2</t>
  </si>
  <si>
    <t>-903324540</t>
  </si>
  <si>
    <t>349,665*1,1 "Přepočtené koeficientem množství</t>
  </si>
  <si>
    <t>61</t>
  </si>
  <si>
    <t>763161710</t>
  </si>
  <si>
    <t>SDK podkroví deska 1xA 12,5 bez TI REI 15 dvouvrstvá spodní kce profil CD+UD na krokvových závěsech</t>
  </si>
  <si>
    <t>-999215588</t>
  </si>
  <si>
    <t>62</t>
  </si>
  <si>
    <t>ISV.8592248000772</t>
  </si>
  <si>
    <t>Isover UNI 80mm, λD = 0,035 (W·m-1·K-1),1200x600x80mm, univerzální izolace z čedičových vláken, vhodná zejména mezi a pod krokve.</t>
  </si>
  <si>
    <t>1625110665</t>
  </si>
  <si>
    <t>Poznámka k položce:_x000d_
Univerzální kamenná izolace v deskách je určena pro zateplení šikmých střech, větraných fasád, dřevostaveb, stropů či podhledů.</t>
  </si>
  <si>
    <t>356,658</t>
  </si>
  <si>
    <t>63</t>
  </si>
  <si>
    <t>ISV.8592248000901</t>
  </si>
  <si>
    <t>Isover UNI 160mm, λD = 0,035 (W·m-1·K-1),1200x600x160mm, univerzální izolace z čedičových vláken, vhodná zejména mezi a pod krokve.</t>
  </si>
  <si>
    <t>-596886323</t>
  </si>
  <si>
    <t>6,433*1,02</t>
  </si>
  <si>
    <t>30,664*1,02</t>
  </si>
  <si>
    <t>265,069*1,02</t>
  </si>
  <si>
    <t>47,499*1,02</t>
  </si>
  <si>
    <t>64</t>
  </si>
  <si>
    <t>763161721</t>
  </si>
  <si>
    <t>SDK podkroví deska 1xDF 12,5 bez TI REI 15 dvouvrstvá spodní kce profil CD+UD na krokvových závěsech</t>
  </si>
  <si>
    <t>-1378962720</t>
  </si>
  <si>
    <t>"zastropení schodiště" 3,425*0,535</t>
  </si>
  <si>
    <t>3,00*0,535</t>
  </si>
  <si>
    <t>2,60*0,535</t>
  </si>
  <si>
    <t>Mezisoučet</t>
  </si>
  <si>
    <t>"zastropení schodiště" 3,425*2,55</t>
  </si>
  <si>
    <t>3,00*2,55</t>
  </si>
  <si>
    <t>2,60*2,55</t>
  </si>
  <si>
    <t>"zastropení schodiště" 3,425*3,95</t>
  </si>
  <si>
    <t>65</t>
  </si>
  <si>
    <t>763161791</t>
  </si>
  <si>
    <t>Příplatek k cenám podkroví za dalších 10 mm tepelné izolace</t>
  </si>
  <si>
    <t>962897409</t>
  </si>
  <si>
    <t>66</t>
  </si>
  <si>
    <t>998763303</t>
  </si>
  <si>
    <t>Přesun hmot tonážní pro sádrokartonové konstrukce v objektech v do 24 m</t>
  </si>
  <si>
    <t>1540311050</t>
  </si>
  <si>
    <t>764</t>
  </si>
  <si>
    <t>Konstrukce klempířské</t>
  </si>
  <si>
    <t>67</t>
  </si>
  <si>
    <t>764001811</t>
  </si>
  <si>
    <t>Demontáž dilatační lišty do suti</t>
  </si>
  <si>
    <t>-1482809777</t>
  </si>
  <si>
    <t>3*16,00</t>
  </si>
  <si>
    <t>68</t>
  </si>
  <si>
    <t>764002811</t>
  </si>
  <si>
    <t>Demontáž okapového plechu do suti v krytině povlakové</t>
  </si>
  <si>
    <t>-243802940</t>
  </si>
  <si>
    <t>69</t>
  </si>
  <si>
    <t>764002821</t>
  </si>
  <si>
    <t>Demontáž střešního výlezu do suti</t>
  </si>
  <si>
    <t>-1881228008</t>
  </si>
  <si>
    <t>70</t>
  </si>
  <si>
    <t>764002841</t>
  </si>
  <si>
    <t>Demontáž oplechování horních ploch zdí a nadezdívek do suti</t>
  </si>
  <si>
    <t>881374749</t>
  </si>
  <si>
    <t>71</t>
  </si>
  <si>
    <t>764002881</t>
  </si>
  <si>
    <t>Demontáž lemování střešních prostupů do suti</t>
  </si>
  <si>
    <t>850334280</t>
  </si>
  <si>
    <t>72</t>
  </si>
  <si>
    <t>764004801</t>
  </si>
  <si>
    <t>Demontáž podokapního žlabu do suti</t>
  </si>
  <si>
    <t>-880993218</t>
  </si>
  <si>
    <t>73</t>
  </si>
  <si>
    <t>764101143</t>
  </si>
  <si>
    <t>Montáž krytiny střechy rovné z taškových tabulí sklonu do 60°</t>
  </si>
  <si>
    <t>-1999601422</t>
  </si>
  <si>
    <t>74</t>
  </si>
  <si>
    <t>55350262</t>
  </si>
  <si>
    <t>tabule plechová z Pz tl 0,5mm s povrchovou úpravou</t>
  </si>
  <si>
    <t>-1387988752</t>
  </si>
  <si>
    <t>Poznámka k položce:_x000d_
tabule plechová z Pz tl 0,5mm s povrchovou úpravou - plechová profilovaná krytina SATJAN Grande RAL 3020</t>
  </si>
  <si>
    <t>75</t>
  </si>
  <si>
    <t>998764103</t>
  </si>
  <si>
    <t>Přesun hmot tonážní pro konstrukce klempířské v objektech v do 24 m</t>
  </si>
  <si>
    <t>112693561</t>
  </si>
  <si>
    <t>76</t>
  </si>
  <si>
    <t>764214608</t>
  </si>
  <si>
    <t>Oplechování horních ploch a atik bez rohů z Pz s povrch úpravou mechanicky kotvené rš 750 mm</t>
  </si>
  <si>
    <t>736039865</t>
  </si>
  <si>
    <t>77</t>
  </si>
  <si>
    <t>764518622</t>
  </si>
  <si>
    <t>Svody kruhové včetně objímek, kolen, odskoků z Pz s povrchovou úpravou průměru 100 mm</t>
  </si>
  <si>
    <t>1999197401</t>
  </si>
  <si>
    <t>78</t>
  </si>
  <si>
    <t>765191013</t>
  </si>
  <si>
    <t>Montáž pojistné hydroizolační nebo parotěsné fólie kladené přes 20° volně na bednění nebo tepelnou izolaci</t>
  </si>
  <si>
    <t>670579186</t>
  </si>
  <si>
    <t>30,664+47,499</t>
  </si>
  <si>
    <t>79</t>
  </si>
  <si>
    <t>764212606</t>
  </si>
  <si>
    <t>Oplechování úžlabí z Pz s povrchovou úpravou rš 500 mm</t>
  </si>
  <si>
    <t>1064264966</t>
  </si>
  <si>
    <t>80</t>
  </si>
  <si>
    <t>764314611</t>
  </si>
  <si>
    <t>Lemování prostupů střech s krytinou prejzovou nebo vlnitou bez lišty z Pz s povrchovou úpravou</t>
  </si>
  <si>
    <t>1009547566</t>
  </si>
  <si>
    <t>81</t>
  </si>
  <si>
    <t>764511602</t>
  </si>
  <si>
    <t>Žlab podokapní půlkruhový z Pz s povrchovou úpravou rš 330 mm</t>
  </si>
  <si>
    <t>357024376</t>
  </si>
  <si>
    <t>82</t>
  </si>
  <si>
    <t>764511642</t>
  </si>
  <si>
    <t>Kotlík oválný (trychtýřový) pro podokapní žlaby z Pz s povrchovou úpravou 330/100 mm</t>
  </si>
  <si>
    <t>-305490265</t>
  </si>
  <si>
    <t>765</t>
  </si>
  <si>
    <t>Krytina skládaná</t>
  </si>
  <si>
    <t>83</t>
  </si>
  <si>
    <t>28329322</t>
  </si>
  <si>
    <t>fólie kontaktní difuzně propustná pro doplňkovou hydroizolační vrstvu, čtyřvrstvá mikroporézní PP 160g/m2</t>
  </si>
  <si>
    <t>655645867</t>
  </si>
  <si>
    <t>78,163*1,1 "Přepočtené koeficientem množství</t>
  </si>
  <si>
    <t>84</t>
  </si>
  <si>
    <t>765191021</t>
  </si>
  <si>
    <t>Montáž pojistné hydroizolační nebo parotěsné fólie kladené ve sklonu přes 20° s lepenými spoji na krokve</t>
  </si>
  <si>
    <t>-318835645</t>
  </si>
  <si>
    <t>85</t>
  </si>
  <si>
    <t>28329036</t>
  </si>
  <si>
    <t>fólie kontaktní difuzně propustná pro doplňkovou hydroizolační vrstvu, třívrstvá mikroporézní PP 150g/m2 s integrovanou samolepící páskou</t>
  </si>
  <si>
    <t>-561825105</t>
  </si>
  <si>
    <t>86</t>
  </si>
  <si>
    <t>765192001</t>
  </si>
  <si>
    <t>Nouzové (provizorní) zakrytí střechy plachtou</t>
  </si>
  <si>
    <t>1663077397</t>
  </si>
  <si>
    <t>"zakrytí rozpracovaných tesařských konstrukcí" (15*20)*7</t>
  </si>
  <si>
    <t>87</t>
  </si>
  <si>
    <t>998765103</t>
  </si>
  <si>
    <t>Přesun hmot tonážní pro krytiny skládané v objektech v do 24 m</t>
  </si>
  <si>
    <t>-911162868</t>
  </si>
  <si>
    <t>766</t>
  </si>
  <si>
    <t>Konstrukce truhlářské</t>
  </si>
  <si>
    <t>88</t>
  </si>
  <si>
    <t>766671004</t>
  </si>
  <si>
    <t>Montáž střešního okna do krytiny ploché 78 x 118 cm</t>
  </si>
  <si>
    <t>-1863095847</t>
  </si>
  <si>
    <t>"OK/28" 27</t>
  </si>
  <si>
    <t>"OK/31" 2</t>
  </si>
  <si>
    <t>89</t>
  </si>
  <si>
    <t>61124515</t>
  </si>
  <si>
    <t>okno střešní dřevěné kyvné, izolační trojsklo 78x98cm, Uw=1,0W/m2K Al oplechování</t>
  </si>
  <si>
    <t>-1146241349</t>
  </si>
  <si>
    <t>90</t>
  </si>
  <si>
    <t>R61124515</t>
  </si>
  <si>
    <t>okno střešní dřevěné otevírání do boku, 78x98 cm</t>
  </si>
  <si>
    <t>-859315532</t>
  </si>
  <si>
    <t>91</t>
  </si>
  <si>
    <t>61124162</t>
  </si>
  <si>
    <t>lemování střešních oken 78x98cm</t>
  </si>
  <si>
    <t>954414280</t>
  </si>
  <si>
    <t>92</t>
  </si>
  <si>
    <t>998766103</t>
  </si>
  <si>
    <t>Přesun hmot tonážní pro konstrukce truhlářské v objektech v do 24 m</t>
  </si>
  <si>
    <t>1012754225</t>
  </si>
  <si>
    <t>767</t>
  </si>
  <si>
    <t>Konstrukce zámečnické</t>
  </si>
  <si>
    <t>93</t>
  </si>
  <si>
    <t>767640111</t>
  </si>
  <si>
    <t>Montáž dveří ocelových vchodových jednokřídlových bez nadsvětlíku</t>
  </si>
  <si>
    <t>-2064873689</t>
  </si>
  <si>
    <t>94</t>
  </si>
  <si>
    <t>55341182</t>
  </si>
  <si>
    <t>dveře jednokřídlé ocelové protipožární EW 15, 30, 45 D1 speciální zárubeň 800x1970mm</t>
  </si>
  <si>
    <t>1021631568</t>
  </si>
  <si>
    <t>95</t>
  </si>
  <si>
    <t>767995115</t>
  </si>
  <si>
    <t>Montáž atypických zámečnických konstrukcí hmotnosti do 100 kg</t>
  </si>
  <si>
    <t>kg</t>
  </si>
  <si>
    <t>973683409</t>
  </si>
  <si>
    <t>96</t>
  </si>
  <si>
    <t>998767103</t>
  </si>
  <si>
    <t>Přesun hmot tonážní pro zámečnické konstrukce v objektech v do 24 m</t>
  </si>
  <si>
    <t>-547177853</t>
  </si>
  <si>
    <t>97</t>
  </si>
  <si>
    <t>13010359</t>
  </si>
  <si>
    <t>ocel pásová válcovaná za studena 50x3mm</t>
  </si>
  <si>
    <t>955223551</t>
  </si>
  <si>
    <t>Poznámka k položce:_x000d_
Hmotnost: 1,20 kg/m</t>
  </si>
  <si>
    <t>"kotvení pozedníce" (91,85*1,08)/1000</t>
  </si>
  <si>
    <t>98</t>
  </si>
  <si>
    <t>44980001</t>
  </si>
  <si>
    <t xml:space="preserve">AL výsuvný žebřík  dl.9,66m - D+M - ozn.Z01, DLE SPECIFIKACE</t>
  </si>
  <si>
    <t>-1681825635</t>
  </si>
  <si>
    <t>99</t>
  </si>
  <si>
    <t>44980002</t>
  </si>
  <si>
    <t xml:space="preserve">AL výsuvný žebřík  dl. 9,66m - D+M -ozn.Z02</t>
  </si>
  <si>
    <t>-159534219</t>
  </si>
  <si>
    <t>100</t>
  </si>
  <si>
    <t>13010001</t>
  </si>
  <si>
    <t>tyč ocelová profilová válcovaná za tepla S235 (11375); průřez IPE; výška 200 mm</t>
  </si>
  <si>
    <t>2076337</t>
  </si>
  <si>
    <t>"V5+V4" 152,32+412,16</t>
  </si>
  <si>
    <t>"Konec provozního součtu</t>
  </si>
  <si>
    <t>564,48*1,08/1000</t>
  </si>
  <si>
    <t>101</t>
  </si>
  <si>
    <t>13010002</t>
  </si>
  <si>
    <t>tyč ocelová profilová válcovaná za tepla S235 (11375); průřez UPE; výška 200 mm</t>
  </si>
  <si>
    <t>-1464237225</t>
  </si>
  <si>
    <t>"V1+V2+V3+V4" 51,87+48,07+121,44+487,03</t>
  </si>
  <si>
    <t>708,41*1,08/1000</t>
  </si>
  <si>
    <t>102</t>
  </si>
  <si>
    <t>13010003</t>
  </si>
  <si>
    <t>tyč ocelová profilová válcovaná za tepla S235 (11375); průřez HEA; výška 220 mm</t>
  </si>
  <si>
    <t>685149811</t>
  </si>
  <si>
    <t>"N1+N2+N3+N8" 984,75+434,30+333,30+510,05</t>
  </si>
  <si>
    <t>2262,40*1,08/1000</t>
  </si>
  <si>
    <t>103</t>
  </si>
  <si>
    <t>13010004</t>
  </si>
  <si>
    <t>tyč ocelová profilová válcovaná za tepla S235 (11375); průřez HEA; výška 240 mm</t>
  </si>
  <si>
    <t>1244307369</t>
  </si>
  <si>
    <t>"N4+N5+N6+N7" 789,93+820,08+2004,98+388,94</t>
  </si>
  <si>
    <t>4003,93*1,08/1000</t>
  </si>
  <si>
    <t>104</t>
  </si>
  <si>
    <t>13010005</t>
  </si>
  <si>
    <t>tyč ocelová profilová válcovaná za tepla S235 (11375); průřez HEA; výška 280 mm</t>
  </si>
  <si>
    <t>1862136831</t>
  </si>
  <si>
    <t>"N9+N10" 2211,78+657,04</t>
  </si>
  <si>
    <t>2868,82*1,08/1000</t>
  </si>
  <si>
    <t>105</t>
  </si>
  <si>
    <t>13010006</t>
  </si>
  <si>
    <t>tyč ocelová profilová válcovaná za tepla S235 (11375); průřez HEA; výška 320 mm</t>
  </si>
  <si>
    <t>-1522217453</t>
  </si>
  <si>
    <t>"N11" 4352,96*1,08/1000</t>
  </si>
  <si>
    <t>106</t>
  </si>
  <si>
    <t>13010007</t>
  </si>
  <si>
    <t>Tyč průřezu HEB 550, hrubé, jakost oceli S235, 11375</t>
  </si>
  <si>
    <t>1213876649</t>
  </si>
  <si>
    <t>"N12" 11064,40*1,08/1000</t>
  </si>
  <si>
    <t>107</t>
  </si>
  <si>
    <t>13010008</t>
  </si>
  <si>
    <t>Profil čtvercový uzavř.svařovaný S235 80 x 5 mm</t>
  </si>
  <si>
    <t>-672249447</t>
  </si>
  <si>
    <t>"Z1" 261,06*1,08/1000</t>
  </si>
  <si>
    <t>783</t>
  </si>
  <si>
    <t>Dokončovací práce - nátěry</t>
  </si>
  <si>
    <t>108</t>
  </si>
  <si>
    <t>783827145</t>
  </si>
  <si>
    <t>Krycí jednonásobný silikonový nátěr omítek stupně členitosti 3</t>
  </si>
  <si>
    <t>-1061965927</t>
  </si>
  <si>
    <t>784</t>
  </si>
  <si>
    <t>Dokončovací práce - malby a tapety</t>
  </si>
  <si>
    <t>109</t>
  </si>
  <si>
    <t>784181111</t>
  </si>
  <si>
    <t>Základní silikátová jednonásobná penetrace podkladu v místnostech výšky do 3,80 m</t>
  </si>
  <si>
    <t>-1590355080</t>
  </si>
  <si>
    <t>"SDK" 6,433+30,664+265,069+47,499</t>
  </si>
  <si>
    <t>110</t>
  </si>
  <si>
    <t>784321031</t>
  </si>
  <si>
    <t>Dvojnásobné silikátové bílé malby v místnosti výšky do 3,80 m</t>
  </si>
  <si>
    <t>-1524588799</t>
  </si>
  <si>
    <t>Práce a dodávky M</t>
  </si>
  <si>
    <t>21-M</t>
  </si>
  <si>
    <t>Elektromontáže</t>
  </si>
  <si>
    <t>111</t>
  </si>
  <si>
    <t>210220102</t>
  </si>
  <si>
    <t>Montáž hromosvodného vedení svodových vodičů s podpěrami průměru přes 10 mm</t>
  </si>
  <si>
    <t>ks</t>
  </si>
  <si>
    <t>-1769661997</t>
  </si>
  <si>
    <t>112</t>
  </si>
  <si>
    <t>35441702</t>
  </si>
  <si>
    <t>podpěry vedení hromosvodu na taškové střechy, nerez</t>
  </si>
  <si>
    <t>256</t>
  </si>
  <si>
    <t>1851048468</t>
  </si>
  <si>
    <t>113</t>
  </si>
  <si>
    <t>35441415</t>
  </si>
  <si>
    <t>podpěra vedení FeZn do zdiva 150mm</t>
  </si>
  <si>
    <t>1155931543</t>
  </si>
  <si>
    <t>114</t>
  </si>
  <si>
    <t>210220221</t>
  </si>
  <si>
    <t>Montáž tyčí jímacích délky do 3 m na konstrukci ocelovou</t>
  </si>
  <si>
    <t>-937844624</t>
  </si>
  <si>
    <t>115</t>
  </si>
  <si>
    <t>35442092</t>
  </si>
  <si>
    <t>tyč zemnící 1,5m FeZn</t>
  </si>
  <si>
    <t>-563893771</t>
  </si>
  <si>
    <t>116</t>
  </si>
  <si>
    <t>613703821</t>
  </si>
  <si>
    <t>117</t>
  </si>
  <si>
    <t>35441040</t>
  </si>
  <si>
    <t>tyč jímací se závitem do dřeva 2000mm FeZn</t>
  </si>
  <si>
    <t>-1133912927</t>
  </si>
  <si>
    <t>118</t>
  </si>
  <si>
    <t>34170001</t>
  </si>
  <si>
    <t>Vodič AlMgSi O8mm</t>
  </si>
  <si>
    <t>-1099933043</t>
  </si>
  <si>
    <t>119</t>
  </si>
  <si>
    <t>35400010</t>
  </si>
  <si>
    <t>Svorka univerzální SU</t>
  </si>
  <si>
    <t>762973156</t>
  </si>
  <si>
    <t>120</t>
  </si>
  <si>
    <t>35440003</t>
  </si>
  <si>
    <t>Držák jímací tyče pro tyč JV5 (5m) včetně příslušenství</t>
  </si>
  <si>
    <t>537051380</t>
  </si>
  <si>
    <t>121</t>
  </si>
  <si>
    <t>35440004</t>
  </si>
  <si>
    <t>Držák jímací tyče pro tyč JV25 (2,5m) včetně příslušenství</t>
  </si>
  <si>
    <t>-2119453771</t>
  </si>
  <si>
    <t>122</t>
  </si>
  <si>
    <t>35440005</t>
  </si>
  <si>
    <t>Jímací tyč pomocná JP05 (0,5m)</t>
  </si>
  <si>
    <t>-376773418</t>
  </si>
  <si>
    <t>123</t>
  </si>
  <si>
    <t>35440006</t>
  </si>
  <si>
    <t>Jímačová svorka SJ1</t>
  </si>
  <si>
    <t>-1265717634</t>
  </si>
  <si>
    <t>124</t>
  </si>
  <si>
    <t>35440007</t>
  </si>
  <si>
    <t>Izolační držák</t>
  </si>
  <si>
    <t>706145984</t>
  </si>
  <si>
    <t>125</t>
  </si>
  <si>
    <t>35440008</t>
  </si>
  <si>
    <t>Svorka spojovací SS</t>
  </si>
  <si>
    <t>196183193</t>
  </si>
  <si>
    <t>126</t>
  </si>
  <si>
    <t>35440009</t>
  </si>
  <si>
    <t>Svorka okapová SO</t>
  </si>
  <si>
    <t>-1759586919</t>
  </si>
  <si>
    <t>127</t>
  </si>
  <si>
    <t>35440010</t>
  </si>
  <si>
    <t>Drobný montážní a označovací materiál včetně příchytek, atd…</t>
  </si>
  <si>
    <t>kompl</t>
  </si>
  <si>
    <t>-356265002</t>
  </si>
  <si>
    <t>128</t>
  </si>
  <si>
    <t>35440011</t>
  </si>
  <si>
    <t>Zarážecí hrot Dehn, obj.č. 620001</t>
  </si>
  <si>
    <t>512038182</t>
  </si>
  <si>
    <t>129</t>
  </si>
  <si>
    <t>35440012</t>
  </si>
  <si>
    <t>Speciální jílovitá směs pro vylepšení hodnoty přechodového odporu uzemnění (bal=25kg), obj.č. 573000</t>
  </si>
  <si>
    <t>bal</t>
  </si>
  <si>
    <t>-597847797</t>
  </si>
  <si>
    <t>130</t>
  </si>
  <si>
    <t>35440013</t>
  </si>
  <si>
    <t>Připojovací svorka pro hloubkové zemniče Dehn, obj.č. 630120</t>
  </si>
  <si>
    <t>-1004982434</t>
  </si>
  <si>
    <t>131</t>
  </si>
  <si>
    <t>35440014</t>
  </si>
  <si>
    <t>Vodič CUI 3,5m včetně příslušenství</t>
  </si>
  <si>
    <t>-1842998701</t>
  </si>
  <si>
    <t>132</t>
  </si>
  <si>
    <t>35440015</t>
  </si>
  <si>
    <t>Zkušební svorka Sza</t>
  </si>
  <si>
    <t>631464688</t>
  </si>
  <si>
    <t>133</t>
  </si>
  <si>
    <t>35440016</t>
  </si>
  <si>
    <t>Zaváděcí tyč - kompletní sada se zkušební svorkou/objímkou a připojovacími svorkami (svorky KS)</t>
  </si>
  <si>
    <t>1643421216</t>
  </si>
  <si>
    <t>134</t>
  </si>
  <si>
    <t>35440017</t>
  </si>
  <si>
    <t>Vibrační kladivo včetně všech zařízení (zarážecí nástavce, vodící konstrukce pro vibrační kladivo)</t>
  </si>
  <si>
    <t>-374172517</t>
  </si>
  <si>
    <t>135</t>
  </si>
  <si>
    <t>35441073</t>
  </si>
  <si>
    <t>Vodič FeZn O10mm</t>
  </si>
  <si>
    <t>2014637969</t>
  </si>
  <si>
    <t>136</t>
  </si>
  <si>
    <t>35442090</t>
  </si>
  <si>
    <t>tyč zemnící 2m FeZn</t>
  </si>
  <si>
    <t>1776971138</t>
  </si>
  <si>
    <t>137</t>
  </si>
  <si>
    <t>210280211</t>
  </si>
  <si>
    <t>Měření zemních odporů zemniče prvního nebo samostatného</t>
  </si>
  <si>
    <t>-1392337556</t>
  </si>
  <si>
    <t>46-M</t>
  </si>
  <si>
    <t>Zemní práce při extr.mont.pracích</t>
  </si>
  <si>
    <t>138</t>
  </si>
  <si>
    <t>460030161</t>
  </si>
  <si>
    <t>Odstranění podkladu nebo krytu komunikace z betonu prostého tloušťky do 15 cm</t>
  </si>
  <si>
    <t>-1605024788</t>
  </si>
  <si>
    <t>(2*21,90+2*117,25)*0,5</t>
  </si>
  <si>
    <t>139</t>
  </si>
  <si>
    <t>460150193</t>
  </si>
  <si>
    <t>Hloubení kabelových zapažených i nezapažených rýh ručně š 35 cm, hl 120 cm, v hornině tř 3</t>
  </si>
  <si>
    <t>-1164352582</t>
  </si>
  <si>
    <t>2*21,90+2*117,25</t>
  </si>
  <si>
    <t>140</t>
  </si>
  <si>
    <t>460490014</t>
  </si>
  <si>
    <t>Krytí kabelů výstražnou fólií šířky 40 cm</t>
  </si>
  <si>
    <t>-729237968</t>
  </si>
  <si>
    <t>(2*21,90+2*117,25)</t>
  </si>
  <si>
    <t>141</t>
  </si>
  <si>
    <t>460560193</t>
  </si>
  <si>
    <t>Zásyp rýh ručně šířky 35 cm, hloubky 120 cm, z horniny třídy 3</t>
  </si>
  <si>
    <t>-1491142795</t>
  </si>
  <si>
    <t>142</t>
  </si>
  <si>
    <t>460600021</t>
  </si>
  <si>
    <t>Vodorovné přemístění horniny jakékoliv třídy do 50 m</t>
  </si>
  <si>
    <t>-865578371</t>
  </si>
  <si>
    <t>(2*21,90+2*117,25)*0,5*1,2</t>
  </si>
  <si>
    <t>143</t>
  </si>
  <si>
    <t>460620013</t>
  </si>
  <si>
    <t>Provizorní úprava terénu se zhutněním v hornině tř I skupiny 3</t>
  </si>
  <si>
    <t>-1332769556</t>
  </si>
  <si>
    <t>HZS</t>
  </si>
  <si>
    <t>Hodinové zúčtovací sazby</t>
  </si>
  <si>
    <t>144</t>
  </si>
  <si>
    <t>HZS2221</t>
  </si>
  <si>
    <t>Hodinová zúčtovací sazba elektrikář</t>
  </si>
  <si>
    <t>hod</t>
  </si>
  <si>
    <t>512</t>
  </si>
  <si>
    <t>811278442</t>
  </si>
  <si>
    <t>VRN</t>
  </si>
  <si>
    <t>Vedlejší rozpočtové náklady</t>
  </si>
  <si>
    <t>VRN1</t>
  </si>
  <si>
    <t>Průzkumné, geodetické a projektové práce</t>
  </si>
  <si>
    <t>145</t>
  </si>
  <si>
    <t>013254000</t>
  </si>
  <si>
    <t>Dokumentace skutečného provedení stavby</t>
  </si>
  <si>
    <t>kpl</t>
  </si>
  <si>
    <t>1024</t>
  </si>
  <si>
    <t>1046262080</t>
  </si>
  <si>
    <t>VRN3</t>
  </si>
  <si>
    <t>Zařízení staveniště</t>
  </si>
  <si>
    <t>146</t>
  </si>
  <si>
    <t>030001000</t>
  </si>
  <si>
    <t>1440795235</t>
  </si>
  <si>
    <t>VRN4</t>
  </si>
  <si>
    <t>Inženýrská činnost</t>
  </si>
  <si>
    <t>147</t>
  </si>
  <si>
    <t>044002000</t>
  </si>
  <si>
    <t>Revize</t>
  </si>
  <si>
    <t>-2111870461</t>
  </si>
  <si>
    <t>Poznámka k položce:_x000d_
Revize hromosvodu</t>
  </si>
  <si>
    <t>148</t>
  </si>
  <si>
    <t>045303000</t>
  </si>
  <si>
    <t>Koordinační činnost</t>
  </si>
  <si>
    <t>-564244728</t>
  </si>
  <si>
    <t>VRN7</t>
  </si>
  <si>
    <t>Provozní vlivy</t>
  </si>
  <si>
    <t>149</t>
  </si>
  <si>
    <t>070001000</t>
  </si>
  <si>
    <t>-13730165</t>
  </si>
  <si>
    <t>VRN9</t>
  </si>
  <si>
    <t>Ostatní náklady</t>
  </si>
  <si>
    <t>150</t>
  </si>
  <si>
    <t>091003000</t>
  </si>
  <si>
    <t>Ostatní náklady bez rozlišení</t>
  </si>
  <si>
    <t>933170905</t>
  </si>
  <si>
    <t>Poznámka k položce:_x000d_
Prohlídka zařízení právníckou osobou + vydání průkazu způsobilosti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</si>
</sst>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3" fillId="0" borderId="3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3" xfId="0" applyFont="1" applyBorder="1" applyAlignment="1"/>
    <xf numFmtId="0" fontId="13" fillId="0" borderId="14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5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19</v>
      </c>
      <c r="AL7" s="24"/>
      <c r="AM7" s="24"/>
      <c r="AN7" s="29" t="s">
        <v>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20</v>
      </c>
      <c r="E8" s="24"/>
      <c r="F8" s="24"/>
      <c r="G8" s="24"/>
      <c r="H8" s="24"/>
      <c r="I8" s="24"/>
      <c r="J8" s="24"/>
      <c r="K8" s="29" t="s">
        <v>21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22</v>
      </c>
      <c r="AL8" s="24"/>
      <c r="AM8" s="24"/>
      <c r="AN8" s="35" t="s">
        <v>23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25</v>
      </c>
      <c r="AL10" s="24"/>
      <c r="AM10" s="24"/>
      <c r="AN10" s="29" t="s">
        <v>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21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26</v>
      </c>
      <c r="AL11" s="24"/>
      <c r="AM11" s="24"/>
      <c r="AN11" s="29" t="s">
        <v>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25</v>
      </c>
      <c r="AL13" s="24"/>
      <c r="AM13" s="24"/>
      <c r="AN13" s="36" t="s">
        <v>28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28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26</v>
      </c>
      <c r="AL14" s="24"/>
      <c r="AM14" s="24"/>
      <c r="AN14" s="36" t="s">
        <v>28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25</v>
      </c>
      <c r="AL16" s="24"/>
      <c r="AM16" s="24"/>
      <c r="AN16" s="29" t="s">
        <v>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26</v>
      </c>
      <c r="AL17" s="24"/>
      <c r="AM17" s="24"/>
      <c r="AN17" s="29" t="s">
        <v>1</v>
      </c>
      <c r="AO17" s="24"/>
      <c r="AP17" s="24"/>
      <c r="AQ17" s="24"/>
      <c r="AR17" s="22"/>
      <c r="BE17" s="33"/>
      <c r="BS17" s="19" t="s">
        <v>30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25</v>
      </c>
      <c r="AL19" s="24"/>
      <c r="AM19" s="24"/>
      <c r="AN19" s="29" t="s">
        <v>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26</v>
      </c>
      <c r="AL20" s="24"/>
      <c r="AM20" s="24"/>
      <c r="AN20" s="29" t="s">
        <v>1</v>
      </c>
      <c r="AO20" s="24"/>
      <c r="AP20" s="24"/>
      <c r="AQ20" s="24"/>
      <c r="AR20" s="22"/>
      <c r="BE20" s="33"/>
      <c r="BS20" s="19" t="s">
        <v>30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16.5" customHeight="1">
      <c r="B23" s="23"/>
      <c r="C23" s="24"/>
      <c r="D23" s="24"/>
      <c r="E23" s="38" t="s">
        <v>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ROUND(AG94,2)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36</v>
      </c>
      <c r="AL28" s="47"/>
      <c r="AM28" s="47"/>
      <c r="AN28" s="47"/>
      <c r="AO28" s="47"/>
      <c r="AP28" s="42"/>
      <c r="AQ28" s="42"/>
      <c r="AR28" s="46"/>
      <c r="BE28" s="33"/>
    </row>
    <row r="29" hidden="1" s="3" customFormat="1" ht="14.4" customHeight="1">
      <c r="A29" s="3"/>
      <c r="B29" s="48"/>
      <c r="C29" s="49"/>
      <c r="D29" s="34" t="s">
        <v>37</v>
      </c>
      <c r="E29" s="49"/>
      <c r="F29" s="34" t="s">
        <v>38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ROUND(AV94,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hidden="1" s="3" customFormat="1" ht="14.4" customHeight="1">
      <c r="A30" s="3"/>
      <c r="B30" s="48"/>
      <c r="C30" s="49"/>
      <c r="D30" s="49"/>
      <c r="E30" s="49"/>
      <c r="F30" s="34" t="s">
        <v>39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ROUND(AW94,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54" t="s">
        <v>37</v>
      </c>
      <c r="E31" s="49"/>
      <c r="F31" s="34" t="s">
        <v>40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ROUND(BB94,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4" t="s">
        <v>41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ROUND(BC94,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5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33"/>
    </row>
    <row r="35" s="2" customFormat="1" ht="25.92" customHeight="1">
      <c r="A35" s="40"/>
      <c r="B35" s="41"/>
      <c r="C35" s="55"/>
      <c r="D35" s="56" t="s">
        <v>43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44</v>
      </c>
      <c r="U35" s="57"/>
      <c r="V35" s="57"/>
      <c r="W35" s="57"/>
      <c r="X35" s="59" t="s">
        <v>45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14.4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6"/>
      <c r="BE37" s="40"/>
    </row>
    <row r="38" s="1" customFormat="1" ht="14.4" customHeight="1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2"/>
    </row>
    <row r="39" s="1" customFormat="1" ht="14.4" customHeight="1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2"/>
    </row>
    <row r="40" s="1" customFormat="1" ht="14.4" customHeight="1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2"/>
    </row>
    <row r="41" s="1" customFormat="1" ht="14.4" customHeight="1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2"/>
    </row>
    <row r="42" s="1" customFormat="1" ht="14.4" customHeight="1">
      <c r="B42" s="23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2"/>
    </row>
    <row r="43" s="1" customFormat="1" ht="14.4" customHeight="1"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2"/>
    </row>
    <row r="44" s="1" customFormat="1" ht="14.4" customHeight="1">
      <c r="B44" s="23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2"/>
    </row>
    <row r="45" s="1" customFormat="1" ht="14.4" customHeight="1"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2"/>
    </row>
    <row r="46" s="1" customFormat="1" ht="14.4" customHeight="1"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2"/>
    </row>
    <row r="47" s="1" customFormat="1" ht="14.4" customHeight="1"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2"/>
    </row>
    <row r="48" s="1" customFormat="1" ht="14.4" customHeight="1"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2"/>
    </row>
    <row r="49" s="2" customFormat="1" ht="14.4" customHeight="1">
      <c r="B49" s="62"/>
      <c r="C49" s="63"/>
      <c r="D49" s="64" t="s">
        <v>46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47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23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2"/>
    </row>
    <row r="51"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2"/>
    </row>
    <row r="52">
      <c r="B52" s="23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2"/>
    </row>
    <row r="53"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2"/>
    </row>
    <row r="54">
      <c r="B54" s="23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2"/>
    </row>
    <row r="55">
      <c r="B55" s="23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2"/>
    </row>
    <row r="56">
      <c r="B56" s="23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2"/>
    </row>
    <row r="57">
      <c r="B57" s="23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2"/>
    </row>
    <row r="58">
      <c r="B58" s="23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2"/>
    </row>
    <row r="59">
      <c r="B59" s="23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2"/>
    </row>
    <row r="60" s="2" customFormat="1">
      <c r="A60" s="40"/>
      <c r="B60" s="41"/>
      <c r="C60" s="42"/>
      <c r="D60" s="67" t="s">
        <v>48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7" t="s">
        <v>49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7" t="s">
        <v>48</v>
      </c>
      <c r="AI60" s="44"/>
      <c r="AJ60" s="44"/>
      <c r="AK60" s="44"/>
      <c r="AL60" s="44"/>
      <c r="AM60" s="67" t="s">
        <v>49</v>
      </c>
      <c r="AN60" s="44"/>
      <c r="AO60" s="44"/>
      <c r="AP60" s="42"/>
      <c r="AQ60" s="42"/>
      <c r="AR60" s="46"/>
      <c r="BE60" s="40"/>
    </row>
    <row r="61"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2"/>
    </row>
    <row r="62"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2"/>
    </row>
    <row r="63">
      <c r="B63" s="23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2"/>
    </row>
    <row r="64" s="2" customFormat="1">
      <c r="A64" s="40"/>
      <c r="B64" s="41"/>
      <c r="C64" s="42"/>
      <c r="D64" s="64" t="s">
        <v>50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51</v>
      </c>
      <c r="AI64" s="68"/>
      <c r="AJ64" s="68"/>
      <c r="AK64" s="68"/>
      <c r="AL64" s="68"/>
      <c r="AM64" s="68"/>
      <c r="AN64" s="68"/>
      <c r="AO64" s="68"/>
      <c r="AP64" s="42"/>
      <c r="AQ64" s="42"/>
      <c r="AR64" s="46"/>
      <c r="BE64" s="40"/>
    </row>
    <row r="65">
      <c r="B65" s="23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2"/>
    </row>
    <row r="66">
      <c r="B66" s="23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2"/>
    </row>
    <row r="67">
      <c r="B67" s="23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2"/>
    </row>
    <row r="68">
      <c r="B68" s="23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2"/>
    </row>
    <row r="69">
      <c r="B69" s="23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2"/>
    </row>
    <row r="70">
      <c r="B70" s="23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2"/>
    </row>
    <row r="71">
      <c r="B71" s="23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2"/>
    </row>
    <row r="72"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2"/>
    </row>
    <row r="73"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2"/>
    </row>
    <row r="74"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2"/>
    </row>
    <row r="75" s="2" customFormat="1">
      <c r="A75" s="40"/>
      <c r="B75" s="41"/>
      <c r="C75" s="42"/>
      <c r="D75" s="67" t="s">
        <v>48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7" t="s">
        <v>49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7" t="s">
        <v>48</v>
      </c>
      <c r="AI75" s="44"/>
      <c r="AJ75" s="44"/>
      <c r="AK75" s="44"/>
      <c r="AL75" s="44"/>
      <c r="AM75" s="67" t="s">
        <v>49</v>
      </c>
      <c r="AN75" s="44"/>
      <c r="AO75" s="44"/>
      <c r="AP75" s="42"/>
      <c r="AQ75" s="42"/>
      <c r="AR75" s="46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6"/>
      <c r="BE76" s="40"/>
    </row>
    <row r="77" s="2" customFormat="1" ht="6.96" customHeight="1">
      <c r="A77" s="40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6"/>
      <c r="BE77" s="40"/>
    </row>
    <row r="81" s="2" customFormat="1" ht="6.96" customHeight="1">
      <c r="A81" s="40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6"/>
      <c r="BE81" s="40"/>
    </row>
    <row r="82" s="2" customFormat="1" ht="24.96" customHeight="1">
      <c r="A82" s="40"/>
      <c r="B82" s="41"/>
      <c r="C82" s="25" t="s">
        <v>52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6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6"/>
      <c r="BE83" s="40"/>
    </row>
    <row r="84" s="4" customFormat="1" ht="12" customHeight="1">
      <c r="A84" s="4"/>
      <c r="B84" s="73"/>
      <c r="C84" s="34" t="s">
        <v>13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65420210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16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České Velenice ON - oprava havarijního stavu střechy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6"/>
      <c r="BE86" s="40"/>
    </row>
    <row r="87" s="2" customFormat="1" ht="12" customHeight="1">
      <c r="A87" s="40"/>
      <c r="B87" s="41"/>
      <c r="C87" s="34" t="s">
        <v>20</v>
      </c>
      <c r="D87" s="42"/>
      <c r="E87" s="42"/>
      <c r="F87" s="42"/>
      <c r="G87" s="42"/>
      <c r="H87" s="42"/>
      <c r="I87" s="42"/>
      <c r="J87" s="42"/>
      <c r="K87" s="42"/>
      <c r="L87" s="81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4" t="s">
        <v>22</v>
      </c>
      <c r="AJ87" s="42"/>
      <c r="AK87" s="42"/>
      <c r="AL87" s="42"/>
      <c r="AM87" s="82" t="str">
        <f>IF(AN8= "","",AN8)</f>
        <v>19. 8. 2020</v>
      </c>
      <c r="AN87" s="82"/>
      <c r="AO87" s="42"/>
      <c r="AP87" s="42"/>
      <c r="AQ87" s="42"/>
      <c r="AR87" s="46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6"/>
      <c r="BE88" s="40"/>
    </row>
    <row r="89" s="2" customFormat="1" ht="15.15" customHeight="1">
      <c r="A89" s="40"/>
      <c r="B89" s="41"/>
      <c r="C89" s="34" t="s">
        <v>24</v>
      </c>
      <c r="D89" s="42"/>
      <c r="E89" s="42"/>
      <c r="F89" s="42"/>
      <c r="G89" s="42"/>
      <c r="H89" s="42"/>
      <c r="I89" s="42"/>
      <c r="J89" s="42"/>
      <c r="K89" s="42"/>
      <c r="L89" s="74" t="str">
        <f>IF(E11= "","",E11)</f>
        <v xml:space="preserve"> 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4" t="s">
        <v>29</v>
      </c>
      <c r="AJ89" s="42"/>
      <c r="AK89" s="42"/>
      <c r="AL89" s="42"/>
      <c r="AM89" s="83" t="str">
        <f>IF(E17="","",E17)</f>
        <v xml:space="preserve"> </v>
      </c>
      <c r="AN89" s="74"/>
      <c r="AO89" s="74"/>
      <c r="AP89" s="74"/>
      <c r="AQ89" s="42"/>
      <c r="AR89" s="46"/>
      <c r="AS89" s="84" t="s">
        <v>53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40"/>
    </row>
    <row r="90" s="2" customFormat="1" ht="15.15" customHeight="1">
      <c r="A90" s="40"/>
      <c r="B90" s="41"/>
      <c r="C90" s="34" t="s">
        <v>27</v>
      </c>
      <c r="D90" s="42"/>
      <c r="E90" s="42"/>
      <c r="F90" s="42"/>
      <c r="G90" s="42"/>
      <c r="H90" s="42"/>
      <c r="I90" s="42"/>
      <c r="J90" s="42"/>
      <c r="K90" s="42"/>
      <c r="L90" s="74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4" t="s">
        <v>31</v>
      </c>
      <c r="AJ90" s="42"/>
      <c r="AK90" s="42"/>
      <c r="AL90" s="42"/>
      <c r="AM90" s="83" t="str">
        <f>IF(E20="","",E20)</f>
        <v xml:space="preserve"> </v>
      </c>
      <c r="AN90" s="74"/>
      <c r="AO90" s="74"/>
      <c r="AP90" s="74"/>
      <c r="AQ90" s="42"/>
      <c r="AR90" s="46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40"/>
    </row>
    <row r="92" s="2" customFormat="1" ht="29.28" customHeight="1">
      <c r="A92" s="40"/>
      <c r="B92" s="41"/>
      <c r="C92" s="96" t="s">
        <v>54</v>
      </c>
      <c r="D92" s="97"/>
      <c r="E92" s="97"/>
      <c r="F92" s="97"/>
      <c r="G92" s="97"/>
      <c r="H92" s="98"/>
      <c r="I92" s="99" t="s">
        <v>55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56</v>
      </c>
      <c r="AH92" s="97"/>
      <c r="AI92" s="97"/>
      <c r="AJ92" s="97"/>
      <c r="AK92" s="97"/>
      <c r="AL92" s="97"/>
      <c r="AM92" s="97"/>
      <c r="AN92" s="99" t="s">
        <v>57</v>
      </c>
      <c r="AO92" s="97"/>
      <c r="AP92" s="101"/>
      <c r="AQ92" s="102" t="s">
        <v>58</v>
      </c>
      <c r="AR92" s="46"/>
      <c r="AS92" s="103" t="s">
        <v>59</v>
      </c>
      <c r="AT92" s="104" t="s">
        <v>60</v>
      </c>
      <c r="AU92" s="104" t="s">
        <v>61</v>
      </c>
      <c r="AV92" s="104" t="s">
        <v>62</v>
      </c>
      <c r="AW92" s="104" t="s">
        <v>63</v>
      </c>
      <c r="AX92" s="104" t="s">
        <v>64</v>
      </c>
      <c r="AY92" s="104" t="s">
        <v>65</v>
      </c>
      <c r="AZ92" s="104" t="s">
        <v>66</v>
      </c>
      <c r="BA92" s="104" t="s">
        <v>67</v>
      </c>
      <c r="BB92" s="104" t="s">
        <v>68</v>
      </c>
      <c r="BC92" s="104" t="s">
        <v>69</v>
      </c>
      <c r="BD92" s="105" t="s">
        <v>70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6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40"/>
    </row>
    <row r="94" s="6" customFormat="1" ht="32.4" customHeight="1">
      <c r="A94" s="6"/>
      <c r="B94" s="109"/>
      <c r="C94" s="110" t="s">
        <v>71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ROUND(AS95,2)</f>
        <v>0</v>
      </c>
      <c r="AT94" s="117">
        <f>ROUND(SUM(AV94:AW94),2)</f>
        <v>0</v>
      </c>
      <c r="AU94" s="118">
        <f>ROUND(AU95,5)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ROUND(AZ95,2)</f>
        <v>0</v>
      </c>
      <c r="BA94" s="117">
        <f>ROUND(BA95,2)</f>
        <v>0</v>
      </c>
      <c r="BB94" s="117">
        <f>ROUND(BB95,2)</f>
        <v>0</v>
      </c>
      <c r="BC94" s="117">
        <f>ROUND(BC95,2)</f>
        <v>0</v>
      </c>
      <c r="BD94" s="119">
        <f>ROUND(BD95,2)</f>
        <v>0</v>
      </c>
      <c r="BE94" s="6"/>
      <c r="BS94" s="120" t="s">
        <v>72</v>
      </c>
      <c r="BT94" s="120" t="s">
        <v>73</v>
      </c>
      <c r="BU94" s="121" t="s">
        <v>74</v>
      </c>
      <c r="BV94" s="120" t="s">
        <v>75</v>
      </c>
      <c r="BW94" s="120" t="s">
        <v>5</v>
      </c>
      <c r="BX94" s="120" t="s">
        <v>76</v>
      </c>
      <c r="CL94" s="120" t="s">
        <v>1</v>
      </c>
    </row>
    <row r="95" s="7" customFormat="1" ht="16.5" customHeight="1">
      <c r="A95" s="122" t="s">
        <v>77</v>
      </c>
      <c r="B95" s="123"/>
      <c r="C95" s="124"/>
      <c r="D95" s="125" t="s">
        <v>78</v>
      </c>
      <c r="E95" s="125"/>
      <c r="F95" s="125"/>
      <c r="G95" s="125"/>
      <c r="H95" s="125"/>
      <c r="I95" s="126"/>
      <c r="J95" s="125" t="s">
        <v>79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'SO 01 - Oprava havarijníh...'!J30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80</v>
      </c>
      <c r="AR95" s="129"/>
      <c r="AS95" s="130">
        <v>0</v>
      </c>
      <c r="AT95" s="131">
        <f>ROUND(SUM(AV95:AW95),2)</f>
        <v>0</v>
      </c>
      <c r="AU95" s="132">
        <f>'SO 01 - Oprava havarijníh...'!P144</f>
        <v>0</v>
      </c>
      <c r="AV95" s="131">
        <f>'SO 01 - Oprava havarijníh...'!J33</f>
        <v>0</v>
      </c>
      <c r="AW95" s="131">
        <f>'SO 01 - Oprava havarijníh...'!J34</f>
        <v>0</v>
      </c>
      <c r="AX95" s="131">
        <f>'SO 01 - Oprava havarijníh...'!J35</f>
        <v>0</v>
      </c>
      <c r="AY95" s="131">
        <f>'SO 01 - Oprava havarijníh...'!J36</f>
        <v>0</v>
      </c>
      <c r="AZ95" s="131">
        <f>'SO 01 - Oprava havarijníh...'!F33</f>
        <v>0</v>
      </c>
      <c r="BA95" s="131">
        <f>'SO 01 - Oprava havarijníh...'!F34</f>
        <v>0</v>
      </c>
      <c r="BB95" s="131">
        <f>'SO 01 - Oprava havarijníh...'!F35</f>
        <v>0</v>
      </c>
      <c r="BC95" s="131">
        <f>'SO 01 - Oprava havarijníh...'!F36</f>
        <v>0</v>
      </c>
      <c r="BD95" s="133">
        <f>'SO 01 - Oprava havarijníh...'!F37</f>
        <v>0</v>
      </c>
      <c r="BE95" s="7"/>
      <c r="BT95" s="134" t="s">
        <v>81</v>
      </c>
      <c r="BV95" s="134" t="s">
        <v>75</v>
      </c>
      <c r="BW95" s="134" t="s">
        <v>82</v>
      </c>
      <c r="BX95" s="134" t="s">
        <v>5</v>
      </c>
      <c r="CL95" s="134" t="s">
        <v>1</v>
      </c>
      <c r="CM95" s="134" t="s">
        <v>83</v>
      </c>
    </row>
    <row r="96" s="2" customFormat="1" ht="30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6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</row>
    <row r="97" s="2" customFormat="1" ht="6.96" customHeight="1">
      <c r="A97" s="40"/>
      <c r="B97" s="69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46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</row>
  </sheetData>
  <sheetProtection sheet="1" formatColumns="0" formatRows="0" objects="1" scenarios="1" spinCount="100000" saltValue="Ztwv2a3aQQJn+4Yx6Gawg9RpZiG3f1clR8ZBcWTmYy0vu0IUVy6ez7L30TlH/pvFZbTAZLJyse1CSQZMvcf9Ww==" hashValue="Ag0AAGDPHbSkUJSlkVPg1RhA92CDLcqXsMu1Xe2FZ1Zl8qPAs3pau5wGqwNd7oorlQwTiaYhUw8jZHs8PLGp5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Oprava havarijní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22"/>
      <c r="AT3" s="19" t="s">
        <v>83</v>
      </c>
    </row>
    <row r="4" s="1" customFormat="1" ht="24.96" customHeight="1">
      <c r="B4" s="22"/>
      <c r="D4" s="137" t="s">
        <v>84</v>
      </c>
      <c r="L4" s="22"/>
      <c r="M4" s="138" t="s">
        <v>10</v>
      </c>
      <c r="AT4" s="19" t="s">
        <v>30</v>
      </c>
    </row>
    <row r="5" s="1" customFormat="1" ht="6.96" customHeight="1">
      <c r="B5" s="22"/>
      <c r="L5" s="22"/>
    </row>
    <row r="6" s="1" customFormat="1" ht="12" customHeight="1">
      <c r="B6" s="22"/>
      <c r="D6" s="139" t="s">
        <v>16</v>
      </c>
      <c r="L6" s="22"/>
    </row>
    <row r="7" s="1" customFormat="1" ht="16.5" customHeight="1">
      <c r="B7" s="22"/>
      <c r="E7" s="140" t="str">
        <f>'Rekapitulace stavby'!K6</f>
        <v>České Velenice ON - oprava havarijního stavu střechy</v>
      </c>
      <c r="F7" s="139"/>
      <c r="G7" s="139"/>
      <c r="H7" s="139"/>
      <c r="L7" s="22"/>
    </row>
    <row r="8" s="2" customFormat="1" ht="12" customHeight="1">
      <c r="A8" s="40"/>
      <c r="B8" s="46"/>
      <c r="C8" s="40"/>
      <c r="D8" s="139" t="s">
        <v>85</v>
      </c>
      <c r="E8" s="40"/>
      <c r="F8" s="40"/>
      <c r="G8" s="40"/>
      <c r="H8" s="40"/>
      <c r="I8" s="40"/>
      <c r="J8" s="40"/>
      <c r="K8" s="40"/>
      <c r="L8" s="6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1" t="s">
        <v>86</v>
      </c>
      <c r="F9" s="40"/>
      <c r="G9" s="40"/>
      <c r="H9" s="40"/>
      <c r="I9" s="40"/>
      <c r="J9" s="40"/>
      <c r="K9" s="40"/>
      <c r="L9" s="6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6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9" t="s">
        <v>18</v>
      </c>
      <c r="E11" s="40"/>
      <c r="F11" s="142" t="s">
        <v>1</v>
      </c>
      <c r="G11" s="40"/>
      <c r="H11" s="40"/>
      <c r="I11" s="139" t="s">
        <v>19</v>
      </c>
      <c r="J11" s="142" t="s">
        <v>1</v>
      </c>
      <c r="K11" s="40"/>
      <c r="L11" s="6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9" t="s">
        <v>20</v>
      </c>
      <c r="E12" s="40"/>
      <c r="F12" s="142" t="s">
        <v>21</v>
      </c>
      <c r="G12" s="40"/>
      <c r="H12" s="40"/>
      <c r="I12" s="139" t="s">
        <v>22</v>
      </c>
      <c r="J12" s="143" t="str">
        <f>'Rekapitulace stavby'!AN8</f>
        <v>19. 8. 2020</v>
      </c>
      <c r="K12" s="40"/>
      <c r="L12" s="6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6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9" t="s">
        <v>24</v>
      </c>
      <c r="E14" s="40"/>
      <c r="F14" s="40"/>
      <c r="G14" s="40"/>
      <c r="H14" s="40"/>
      <c r="I14" s="139" t="s">
        <v>25</v>
      </c>
      <c r="J14" s="142" t="s">
        <v>1</v>
      </c>
      <c r="K14" s="40"/>
      <c r="L14" s="6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2" t="s">
        <v>21</v>
      </c>
      <c r="F15" s="40"/>
      <c r="G15" s="40"/>
      <c r="H15" s="40"/>
      <c r="I15" s="139" t="s">
        <v>26</v>
      </c>
      <c r="J15" s="142" t="s">
        <v>1</v>
      </c>
      <c r="K15" s="40"/>
      <c r="L15" s="6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6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9" t="s">
        <v>27</v>
      </c>
      <c r="E17" s="40"/>
      <c r="F17" s="40"/>
      <c r="G17" s="40"/>
      <c r="H17" s="40"/>
      <c r="I17" s="139" t="s">
        <v>25</v>
      </c>
      <c r="J17" s="35" t="str">
        <f>'Rekapitulace stavby'!AN13</f>
        <v>Vyplň údaj</v>
      </c>
      <c r="K17" s="40"/>
      <c r="L17" s="6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2"/>
      <c r="G18" s="142"/>
      <c r="H18" s="142"/>
      <c r="I18" s="139" t="s">
        <v>26</v>
      </c>
      <c r="J18" s="35" t="str">
        <f>'Rekapitulace stavby'!AN14</f>
        <v>Vyplň údaj</v>
      </c>
      <c r="K18" s="40"/>
      <c r="L18" s="6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6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9" t="s">
        <v>29</v>
      </c>
      <c r="E20" s="40"/>
      <c r="F20" s="40"/>
      <c r="G20" s="40"/>
      <c r="H20" s="40"/>
      <c r="I20" s="139" t="s">
        <v>25</v>
      </c>
      <c r="J20" s="142" t="s">
        <v>1</v>
      </c>
      <c r="K20" s="40"/>
      <c r="L20" s="6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2" t="s">
        <v>21</v>
      </c>
      <c r="F21" s="40"/>
      <c r="G21" s="40"/>
      <c r="H21" s="40"/>
      <c r="I21" s="139" t="s">
        <v>26</v>
      </c>
      <c r="J21" s="142" t="s">
        <v>1</v>
      </c>
      <c r="K21" s="40"/>
      <c r="L21" s="6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6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9" t="s">
        <v>31</v>
      </c>
      <c r="E23" s="40"/>
      <c r="F23" s="40"/>
      <c r="G23" s="40"/>
      <c r="H23" s="40"/>
      <c r="I23" s="139" t="s">
        <v>25</v>
      </c>
      <c r="J23" s="142" t="s">
        <v>1</v>
      </c>
      <c r="K23" s="40"/>
      <c r="L23" s="6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2" t="s">
        <v>21</v>
      </c>
      <c r="F24" s="40"/>
      <c r="G24" s="40"/>
      <c r="H24" s="40"/>
      <c r="I24" s="139" t="s">
        <v>26</v>
      </c>
      <c r="J24" s="142" t="s">
        <v>1</v>
      </c>
      <c r="K24" s="40"/>
      <c r="L24" s="6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6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9" t="s">
        <v>32</v>
      </c>
      <c r="E26" s="40"/>
      <c r="F26" s="40"/>
      <c r="G26" s="40"/>
      <c r="H26" s="40"/>
      <c r="I26" s="40"/>
      <c r="J26" s="40"/>
      <c r="K26" s="40"/>
      <c r="L26" s="6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6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8"/>
      <c r="E29" s="148"/>
      <c r="F29" s="148"/>
      <c r="G29" s="148"/>
      <c r="H29" s="148"/>
      <c r="I29" s="148"/>
      <c r="J29" s="148"/>
      <c r="K29" s="148"/>
      <c r="L29" s="6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9" t="s">
        <v>33</v>
      </c>
      <c r="E30" s="40"/>
      <c r="F30" s="40"/>
      <c r="G30" s="40"/>
      <c r="H30" s="40"/>
      <c r="I30" s="40"/>
      <c r="J30" s="150">
        <f>ROUND(J144, 2)</f>
        <v>0</v>
      </c>
      <c r="K30" s="40"/>
      <c r="L30" s="6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8"/>
      <c r="E31" s="148"/>
      <c r="F31" s="148"/>
      <c r="G31" s="148"/>
      <c r="H31" s="148"/>
      <c r="I31" s="148"/>
      <c r="J31" s="148"/>
      <c r="K31" s="148"/>
      <c r="L31" s="6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1" t="s">
        <v>35</v>
      </c>
      <c r="G32" s="40"/>
      <c r="H32" s="40"/>
      <c r="I32" s="151" t="s">
        <v>34</v>
      </c>
      <c r="J32" s="151" t="s">
        <v>36</v>
      </c>
      <c r="K32" s="40"/>
      <c r="L32" s="6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52" t="s">
        <v>37</v>
      </c>
      <c r="E33" s="139" t="s">
        <v>38</v>
      </c>
      <c r="F33" s="153">
        <f>ROUND((SUM(BE144:BE568)),  2)</f>
        <v>0</v>
      </c>
      <c r="G33" s="40"/>
      <c r="H33" s="40"/>
      <c r="I33" s="154">
        <v>0.20999999999999999</v>
      </c>
      <c r="J33" s="153">
        <f>ROUND(((SUM(BE144:BE568))*I33),  2)</f>
        <v>0</v>
      </c>
      <c r="K33" s="40"/>
      <c r="L33" s="6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9" t="s">
        <v>39</v>
      </c>
      <c r="F34" s="153">
        <f>ROUND((SUM(BF144:BF568)),  2)</f>
        <v>0</v>
      </c>
      <c r="G34" s="40"/>
      <c r="H34" s="40"/>
      <c r="I34" s="154">
        <v>0.14999999999999999</v>
      </c>
      <c r="J34" s="153">
        <f>ROUND(((SUM(BF144:BF568))*I34),  2)</f>
        <v>0</v>
      </c>
      <c r="K34" s="40"/>
      <c r="L34" s="6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9" t="s">
        <v>37</v>
      </c>
      <c r="E35" s="139" t="s">
        <v>40</v>
      </c>
      <c r="F35" s="153">
        <f>ROUND((SUM(BG144:BG568)),  2)</f>
        <v>0</v>
      </c>
      <c r="G35" s="40"/>
      <c r="H35" s="40"/>
      <c r="I35" s="154">
        <v>0.20999999999999999</v>
      </c>
      <c r="J35" s="153">
        <f>0</f>
        <v>0</v>
      </c>
      <c r="K35" s="40"/>
      <c r="L35" s="6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9" t="s">
        <v>41</v>
      </c>
      <c r="F36" s="153">
        <f>ROUND((SUM(BH144:BH568)),  2)</f>
        <v>0</v>
      </c>
      <c r="G36" s="40"/>
      <c r="H36" s="40"/>
      <c r="I36" s="154">
        <v>0.14999999999999999</v>
      </c>
      <c r="J36" s="153">
        <f>0</f>
        <v>0</v>
      </c>
      <c r="K36" s="40"/>
      <c r="L36" s="6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9" t="s">
        <v>42</v>
      </c>
      <c r="F37" s="153">
        <f>ROUND((SUM(BI144:BI568)),  2)</f>
        <v>0</v>
      </c>
      <c r="G37" s="40"/>
      <c r="H37" s="40"/>
      <c r="I37" s="154">
        <v>0</v>
      </c>
      <c r="J37" s="153">
        <f>0</f>
        <v>0</v>
      </c>
      <c r="K37" s="40"/>
      <c r="L37" s="6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6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6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6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40"/>
      <c r="B61" s="46"/>
      <c r="C61" s="40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40"/>
      <c r="B65" s="46"/>
      <c r="C65" s="40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40"/>
      <c r="B76" s="46"/>
      <c r="C76" s="40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87</v>
      </c>
      <c r="D82" s="42"/>
      <c r="E82" s="42"/>
      <c r="F82" s="42"/>
      <c r="G82" s="42"/>
      <c r="H82" s="42"/>
      <c r="I82" s="42"/>
      <c r="J82" s="42"/>
      <c r="K82" s="42"/>
      <c r="L82" s="6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6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3" t="str">
        <f>E7</f>
        <v>České Velenice ON - oprava havarijního stavu střechy</v>
      </c>
      <c r="F85" s="34"/>
      <c r="G85" s="34"/>
      <c r="H85" s="34"/>
      <c r="I85" s="42"/>
      <c r="J85" s="42"/>
      <c r="K85" s="42"/>
      <c r="L85" s="6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85</v>
      </c>
      <c r="D86" s="42"/>
      <c r="E86" s="42"/>
      <c r="F86" s="42"/>
      <c r="G86" s="42"/>
      <c r="H86" s="42"/>
      <c r="I86" s="42"/>
      <c r="J86" s="42"/>
      <c r="K86" s="42"/>
      <c r="L86" s="6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9" t="str">
        <f>E9</f>
        <v>SO 01 - Oprava havarijního stavu střechy</v>
      </c>
      <c r="F87" s="42"/>
      <c r="G87" s="42"/>
      <c r="H87" s="42"/>
      <c r="I87" s="42"/>
      <c r="J87" s="42"/>
      <c r="K87" s="42"/>
      <c r="L87" s="6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20</v>
      </c>
      <c r="D89" s="42"/>
      <c r="E89" s="42"/>
      <c r="F89" s="29" t="str">
        <f>F12</f>
        <v xml:space="preserve"> </v>
      </c>
      <c r="G89" s="42"/>
      <c r="H89" s="42"/>
      <c r="I89" s="34" t="s">
        <v>22</v>
      </c>
      <c r="J89" s="82" t="str">
        <f>IF(J12="","",J12)</f>
        <v>19. 8. 2020</v>
      </c>
      <c r="K89" s="42"/>
      <c r="L89" s="6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24</v>
      </c>
      <c r="D91" s="42"/>
      <c r="E91" s="42"/>
      <c r="F91" s="29" t="str">
        <f>E15</f>
        <v xml:space="preserve"> </v>
      </c>
      <c r="G91" s="42"/>
      <c r="H91" s="42"/>
      <c r="I91" s="34" t="s">
        <v>29</v>
      </c>
      <c r="J91" s="38" t="str">
        <f>E21</f>
        <v xml:space="preserve"> </v>
      </c>
      <c r="K91" s="42"/>
      <c r="L91" s="6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27</v>
      </c>
      <c r="D92" s="42"/>
      <c r="E92" s="42"/>
      <c r="F92" s="29" t="str">
        <f>IF(E18="","",E18)</f>
        <v>Vyplň údaj</v>
      </c>
      <c r="G92" s="42"/>
      <c r="H92" s="42"/>
      <c r="I92" s="34" t="s">
        <v>31</v>
      </c>
      <c r="J92" s="38" t="str">
        <f>E24</f>
        <v xml:space="preserve"> </v>
      </c>
      <c r="K92" s="42"/>
      <c r="L92" s="6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74" t="s">
        <v>88</v>
      </c>
      <c r="D94" s="175"/>
      <c r="E94" s="175"/>
      <c r="F94" s="175"/>
      <c r="G94" s="175"/>
      <c r="H94" s="175"/>
      <c r="I94" s="175"/>
      <c r="J94" s="176" t="s">
        <v>89</v>
      </c>
      <c r="K94" s="175"/>
      <c r="L94" s="6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77" t="s">
        <v>90</v>
      </c>
      <c r="D96" s="42"/>
      <c r="E96" s="42"/>
      <c r="F96" s="42"/>
      <c r="G96" s="42"/>
      <c r="H96" s="42"/>
      <c r="I96" s="42"/>
      <c r="J96" s="113">
        <f>J144</f>
        <v>0</v>
      </c>
      <c r="K96" s="42"/>
      <c r="L96" s="6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9" t="s">
        <v>91</v>
      </c>
    </row>
    <row r="97" s="9" customFormat="1" ht="24.96" customHeight="1">
      <c r="A97" s="9"/>
      <c r="B97" s="178"/>
      <c r="C97" s="179"/>
      <c r="D97" s="180" t="s">
        <v>92</v>
      </c>
      <c r="E97" s="181"/>
      <c r="F97" s="181"/>
      <c r="G97" s="181"/>
      <c r="H97" s="181"/>
      <c r="I97" s="181"/>
      <c r="J97" s="182">
        <f>J145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93</v>
      </c>
      <c r="E98" s="187"/>
      <c r="F98" s="187"/>
      <c r="G98" s="187"/>
      <c r="H98" s="187"/>
      <c r="I98" s="187"/>
      <c r="J98" s="188">
        <f>J146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94</v>
      </c>
      <c r="E99" s="187"/>
      <c r="F99" s="187"/>
      <c r="G99" s="187"/>
      <c r="H99" s="187"/>
      <c r="I99" s="187"/>
      <c r="J99" s="188">
        <f>J149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95</v>
      </c>
      <c r="E100" s="187"/>
      <c r="F100" s="187"/>
      <c r="G100" s="187"/>
      <c r="H100" s="187"/>
      <c r="I100" s="187"/>
      <c r="J100" s="188">
        <f>J173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96</v>
      </c>
      <c r="E101" s="187"/>
      <c r="F101" s="187"/>
      <c r="G101" s="187"/>
      <c r="H101" s="187"/>
      <c r="I101" s="187"/>
      <c r="J101" s="188">
        <f>J176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97</v>
      </c>
      <c r="E102" s="187"/>
      <c r="F102" s="187"/>
      <c r="G102" s="187"/>
      <c r="H102" s="187"/>
      <c r="I102" s="187"/>
      <c r="J102" s="188">
        <f>J201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98</v>
      </c>
      <c r="E103" s="187"/>
      <c r="F103" s="187"/>
      <c r="G103" s="187"/>
      <c r="H103" s="187"/>
      <c r="I103" s="187"/>
      <c r="J103" s="188">
        <f>J219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J221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100</v>
      </c>
      <c r="E105" s="187"/>
      <c r="F105" s="187"/>
      <c r="G105" s="187"/>
      <c r="H105" s="187"/>
      <c r="I105" s="187"/>
      <c r="J105" s="188">
        <f>J222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101</v>
      </c>
      <c r="E106" s="187"/>
      <c r="F106" s="187"/>
      <c r="G106" s="187"/>
      <c r="H106" s="187"/>
      <c r="I106" s="187"/>
      <c r="J106" s="188">
        <f>J224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102</v>
      </c>
      <c r="E107" s="187"/>
      <c r="F107" s="187"/>
      <c r="G107" s="187"/>
      <c r="H107" s="187"/>
      <c r="I107" s="187"/>
      <c r="J107" s="188">
        <f>J226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84"/>
      <c r="C108" s="185"/>
      <c r="D108" s="186" t="s">
        <v>103</v>
      </c>
      <c r="E108" s="187"/>
      <c r="F108" s="187"/>
      <c r="G108" s="187"/>
      <c r="H108" s="187"/>
      <c r="I108" s="187"/>
      <c r="J108" s="188">
        <f>J390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21.84" customHeight="1">
      <c r="A109" s="10"/>
      <c r="B109" s="184"/>
      <c r="C109" s="185"/>
      <c r="D109" s="186" t="s">
        <v>104</v>
      </c>
      <c r="E109" s="187"/>
      <c r="F109" s="187"/>
      <c r="G109" s="187"/>
      <c r="H109" s="187"/>
      <c r="I109" s="187"/>
      <c r="J109" s="188">
        <f>J426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105</v>
      </c>
      <c r="E110" s="187"/>
      <c r="F110" s="187"/>
      <c r="G110" s="187"/>
      <c r="H110" s="187"/>
      <c r="I110" s="187"/>
      <c r="J110" s="188">
        <f>J446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106</v>
      </c>
      <c r="E111" s="187"/>
      <c r="F111" s="187"/>
      <c r="G111" s="187"/>
      <c r="H111" s="187"/>
      <c r="I111" s="187"/>
      <c r="J111" s="188">
        <f>J454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107</v>
      </c>
      <c r="E112" s="187"/>
      <c r="F112" s="187"/>
      <c r="G112" s="187"/>
      <c r="H112" s="187"/>
      <c r="I112" s="187"/>
      <c r="J112" s="188">
        <f>J463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108</v>
      </c>
      <c r="E113" s="187"/>
      <c r="F113" s="187"/>
      <c r="G113" s="187"/>
      <c r="H113" s="187"/>
      <c r="I113" s="187"/>
      <c r="J113" s="188">
        <f>J504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109</v>
      </c>
      <c r="E114" s="187"/>
      <c r="F114" s="187"/>
      <c r="G114" s="187"/>
      <c r="H114" s="187"/>
      <c r="I114" s="187"/>
      <c r="J114" s="188">
        <f>J507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8"/>
      <c r="C115" s="179"/>
      <c r="D115" s="180" t="s">
        <v>110</v>
      </c>
      <c r="E115" s="181"/>
      <c r="F115" s="181"/>
      <c r="G115" s="181"/>
      <c r="H115" s="181"/>
      <c r="I115" s="181"/>
      <c r="J115" s="182">
        <f>J511</f>
        <v>0</v>
      </c>
      <c r="K115" s="179"/>
      <c r="L115" s="18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4"/>
      <c r="C116" s="185"/>
      <c r="D116" s="186" t="s">
        <v>111</v>
      </c>
      <c r="E116" s="187"/>
      <c r="F116" s="187"/>
      <c r="G116" s="187"/>
      <c r="H116" s="187"/>
      <c r="I116" s="187"/>
      <c r="J116" s="188">
        <f>J512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112</v>
      </c>
      <c r="E117" s="187"/>
      <c r="F117" s="187"/>
      <c r="G117" s="187"/>
      <c r="H117" s="187"/>
      <c r="I117" s="187"/>
      <c r="J117" s="188">
        <f>J540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8"/>
      <c r="C118" s="179"/>
      <c r="D118" s="180" t="s">
        <v>113</v>
      </c>
      <c r="E118" s="181"/>
      <c r="F118" s="181"/>
      <c r="G118" s="181"/>
      <c r="H118" s="181"/>
      <c r="I118" s="181"/>
      <c r="J118" s="182">
        <f>J553</f>
        <v>0</v>
      </c>
      <c r="K118" s="179"/>
      <c r="L118" s="183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9" customFormat="1" ht="24.96" customHeight="1">
      <c r="A119" s="9"/>
      <c r="B119" s="178"/>
      <c r="C119" s="179"/>
      <c r="D119" s="180" t="s">
        <v>114</v>
      </c>
      <c r="E119" s="181"/>
      <c r="F119" s="181"/>
      <c r="G119" s="181"/>
      <c r="H119" s="181"/>
      <c r="I119" s="181"/>
      <c r="J119" s="182">
        <f>J555</f>
        <v>0</v>
      </c>
      <c r="K119" s="179"/>
      <c r="L119" s="183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84"/>
      <c r="C120" s="185"/>
      <c r="D120" s="186" t="s">
        <v>115</v>
      </c>
      <c r="E120" s="187"/>
      <c r="F120" s="187"/>
      <c r="G120" s="187"/>
      <c r="H120" s="187"/>
      <c r="I120" s="187"/>
      <c r="J120" s="188">
        <f>J556</f>
        <v>0</v>
      </c>
      <c r="K120" s="185"/>
      <c r="L120" s="18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4"/>
      <c r="C121" s="185"/>
      <c r="D121" s="186" t="s">
        <v>116</v>
      </c>
      <c r="E121" s="187"/>
      <c r="F121" s="187"/>
      <c r="G121" s="187"/>
      <c r="H121" s="187"/>
      <c r="I121" s="187"/>
      <c r="J121" s="188">
        <f>J558</f>
        <v>0</v>
      </c>
      <c r="K121" s="185"/>
      <c r="L121" s="18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4"/>
      <c r="C122" s="185"/>
      <c r="D122" s="186" t="s">
        <v>117</v>
      </c>
      <c r="E122" s="187"/>
      <c r="F122" s="187"/>
      <c r="G122" s="187"/>
      <c r="H122" s="187"/>
      <c r="I122" s="187"/>
      <c r="J122" s="188">
        <f>J560</f>
        <v>0</v>
      </c>
      <c r="K122" s="185"/>
      <c r="L122" s="18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4"/>
      <c r="C123" s="185"/>
      <c r="D123" s="186" t="s">
        <v>118</v>
      </c>
      <c r="E123" s="187"/>
      <c r="F123" s="187"/>
      <c r="G123" s="187"/>
      <c r="H123" s="187"/>
      <c r="I123" s="187"/>
      <c r="J123" s="188">
        <f>J564</f>
        <v>0</v>
      </c>
      <c r="K123" s="185"/>
      <c r="L123" s="18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4"/>
      <c r="C124" s="185"/>
      <c r="D124" s="186" t="s">
        <v>119</v>
      </c>
      <c r="E124" s="187"/>
      <c r="F124" s="187"/>
      <c r="G124" s="187"/>
      <c r="H124" s="187"/>
      <c r="I124" s="187"/>
      <c r="J124" s="188">
        <f>J566</f>
        <v>0</v>
      </c>
      <c r="K124" s="185"/>
      <c r="L124" s="18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40"/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66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6.96" customHeight="1">
      <c r="A126" s="40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6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30" s="2" customFormat="1" ht="6.96" customHeight="1">
      <c r="A130" s="40"/>
      <c r="B130" s="71"/>
      <c r="C130" s="72"/>
      <c r="D130" s="72"/>
      <c r="E130" s="72"/>
      <c r="F130" s="72"/>
      <c r="G130" s="72"/>
      <c r="H130" s="72"/>
      <c r="I130" s="72"/>
      <c r="J130" s="72"/>
      <c r="K130" s="72"/>
      <c r="L130" s="66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24.96" customHeight="1">
      <c r="A131" s="40"/>
      <c r="B131" s="41"/>
      <c r="C131" s="25" t="s">
        <v>120</v>
      </c>
      <c r="D131" s="42"/>
      <c r="E131" s="42"/>
      <c r="F131" s="42"/>
      <c r="G131" s="42"/>
      <c r="H131" s="42"/>
      <c r="I131" s="42"/>
      <c r="J131" s="42"/>
      <c r="K131" s="42"/>
      <c r="L131" s="66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6.96" customHeight="1">
      <c r="A132" s="40"/>
      <c r="B132" s="41"/>
      <c r="C132" s="42"/>
      <c r="D132" s="42"/>
      <c r="E132" s="42"/>
      <c r="F132" s="42"/>
      <c r="G132" s="42"/>
      <c r="H132" s="42"/>
      <c r="I132" s="42"/>
      <c r="J132" s="42"/>
      <c r="K132" s="42"/>
      <c r="L132" s="66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2" customHeight="1">
      <c r="A133" s="40"/>
      <c r="B133" s="41"/>
      <c r="C133" s="34" t="s">
        <v>16</v>
      </c>
      <c r="D133" s="42"/>
      <c r="E133" s="42"/>
      <c r="F133" s="42"/>
      <c r="G133" s="42"/>
      <c r="H133" s="42"/>
      <c r="I133" s="42"/>
      <c r="J133" s="42"/>
      <c r="K133" s="42"/>
      <c r="L133" s="66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16.5" customHeight="1">
      <c r="A134" s="40"/>
      <c r="B134" s="41"/>
      <c r="C134" s="42"/>
      <c r="D134" s="42"/>
      <c r="E134" s="173" t="str">
        <f>E7</f>
        <v>České Velenice ON - oprava havarijního stavu střechy</v>
      </c>
      <c r="F134" s="34"/>
      <c r="G134" s="34"/>
      <c r="H134" s="34"/>
      <c r="I134" s="42"/>
      <c r="J134" s="42"/>
      <c r="K134" s="42"/>
      <c r="L134" s="66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12" customHeight="1">
      <c r="A135" s="40"/>
      <c r="B135" s="41"/>
      <c r="C135" s="34" t="s">
        <v>85</v>
      </c>
      <c r="D135" s="42"/>
      <c r="E135" s="42"/>
      <c r="F135" s="42"/>
      <c r="G135" s="42"/>
      <c r="H135" s="42"/>
      <c r="I135" s="42"/>
      <c r="J135" s="42"/>
      <c r="K135" s="42"/>
      <c r="L135" s="66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16.5" customHeight="1">
      <c r="A136" s="40"/>
      <c r="B136" s="41"/>
      <c r="C136" s="42"/>
      <c r="D136" s="42"/>
      <c r="E136" s="79" t="str">
        <f>E9</f>
        <v>SO 01 - Oprava havarijního stavu střechy</v>
      </c>
      <c r="F136" s="42"/>
      <c r="G136" s="42"/>
      <c r="H136" s="42"/>
      <c r="I136" s="42"/>
      <c r="J136" s="42"/>
      <c r="K136" s="42"/>
      <c r="L136" s="66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6.96" customHeight="1">
      <c r="A137" s="40"/>
      <c r="B137" s="41"/>
      <c r="C137" s="42"/>
      <c r="D137" s="42"/>
      <c r="E137" s="42"/>
      <c r="F137" s="42"/>
      <c r="G137" s="42"/>
      <c r="H137" s="42"/>
      <c r="I137" s="42"/>
      <c r="J137" s="42"/>
      <c r="K137" s="42"/>
      <c r="L137" s="66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12" customHeight="1">
      <c r="A138" s="40"/>
      <c r="B138" s="41"/>
      <c r="C138" s="34" t="s">
        <v>20</v>
      </c>
      <c r="D138" s="42"/>
      <c r="E138" s="42"/>
      <c r="F138" s="29" t="str">
        <f>F12</f>
        <v xml:space="preserve"> </v>
      </c>
      <c r="G138" s="42"/>
      <c r="H138" s="42"/>
      <c r="I138" s="34" t="s">
        <v>22</v>
      </c>
      <c r="J138" s="82" t="str">
        <f>IF(J12="","",J12)</f>
        <v>19. 8. 2020</v>
      </c>
      <c r="K138" s="42"/>
      <c r="L138" s="66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6.96" customHeight="1">
      <c r="A139" s="40"/>
      <c r="B139" s="41"/>
      <c r="C139" s="42"/>
      <c r="D139" s="42"/>
      <c r="E139" s="42"/>
      <c r="F139" s="42"/>
      <c r="G139" s="42"/>
      <c r="H139" s="42"/>
      <c r="I139" s="42"/>
      <c r="J139" s="42"/>
      <c r="K139" s="42"/>
      <c r="L139" s="66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15.15" customHeight="1">
      <c r="A140" s="40"/>
      <c r="B140" s="41"/>
      <c r="C140" s="34" t="s">
        <v>24</v>
      </c>
      <c r="D140" s="42"/>
      <c r="E140" s="42"/>
      <c r="F140" s="29" t="str">
        <f>E15</f>
        <v xml:space="preserve"> </v>
      </c>
      <c r="G140" s="42"/>
      <c r="H140" s="42"/>
      <c r="I140" s="34" t="s">
        <v>29</v>
      </c>
      <c r="J140" s="38" t="str">
        <f>E21</f>
        <v xml:space="preserve"> </v>
      </c>
      <c r="K140" s="42"/>
      <c r="L140" s="66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15.15" customHeight="1">
      <c r="A141" s="40"/>
      <c r="B141" s="41"/>
      <c r="C141" s="34" t="s">
        <v>27</v>
      </c>
      <c r="D141" s="42"/>
      <c r="E141" s="42"/>
      <c r="F141" s="29" t="str">
        <f>IF(E18="","",E18)</f>
        <v>Vyplň údaj</v>
      </c>
      <c r="G141" s="42"/>
      <c r="H141" s="42"/>
      <c r="I141" s="34" t="s">
        <v>31</v>
      </c>
      <c r="J141" s="38" t="str">
        <f>E24</f>
        <v xml:space="preserve"> </v>
      </c>
      <c r="K141" s="42"/>
      <c r="L141" s="66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10.32" customHeight="1">
      <c r="A142" s="40"/>
      <c r="B142" s="41"/>
      <c r="C142" s="42"/>
      <c r="D142" s="42"/>
      <c r="E142" s="42"/>
      <c r="F142" s="42"/>
      <c r="G142" s="42"/>
      <c r="H142" s="42"/>
      <c r="I142" s="42"/>
      <c r="J142" s="42"/>
      <c r="K142" s="42"/>
      <c r="L142" s="66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11" customFormat="1" ht="29.28" customHeight="1">
      <c r="A143" s="190"/>
      <c r="B143" s="191"/>
      <c r="C143" s="192" t="s">
        <v>121</v>
      </c>
      <c r="D143" s="193" t="s">
        <v>58</v>
      </c>
      <c r="E143" s="193" t="s">
        <v>54</v>
      </c>
      <c r="F143" s="193" t="s">
        <v>55</v>
      </c>
      <c r="G143" s="193" t="s">
        <v>122</v>
      </c>
      <c r="H143" s="193" t="s">
        <v>123</v>
      </c>
      <c r="I143" s="193" t="s">
        <v>124</v>
      </c>
      <c r="J143" s="193" t="s">
        <v>89</v>
      </c>
      <c r="K143" s="194" t="s">
        <v>125</v>
      </c>
      <c r="L143" s="195"/>
      <c r="M143" s="103" t="s">
        <v>1</v>
      </c>
      <c r="N143" s="104" t="s">
        <v>37</v>
      </c>
      <c r="O143" s="104" t="s">
        <v>126</v>
      </c>
      <c r="P143" s="104" t="s">
        <v>127</v>
      </c>
      <c r="Q143" s="104" t="s">
        <v>128</v>
      </c>
      <c r="R143" s="104" t="s">
        <v>129</v>
      </c>
      <c r="S143" s="104" t="s">
        <v>130</v>
      </c>
      <c r="T143" s="105" t="s">
        <v>131</v>
      </c>
      <c r="U143" s="190"/>
      <c r="V143" s="190"/>
      <c r="W143" s="190"/>
      <c r="X143" s="190"/>
      <c r="Y143" s="190"/>
      <c r="Z143" s="190"/>
      <c r="AA143" s="190"/>
      <c r="AB143" s="190"/>
      <c r="AC143" s="190"/>
      <c r="AD143" s="190"/>
      <c r="AE143" s="190"/>
    </row>
    <row r="144" s="2" customFormat="1" ht="22.8" customHeight="1">
      <c r="A144" s="40"/>
      <c r="B144" s="41"/>
      <c r="C144" s="110" t="s">
        <v>132</v>
      </c>
      <c r="D144" s="42"/>
      <c r="E144" s="42"/>
      <c r="F144" s="42"/>
      <c r="G144" s="42"/>
      <c r="H144" s="42"/>
      <c r="I144" s="42"/>
      <c r="J144" s="196">
        <f>BK144</f>
        <v>0</v>
      </c>
      <c r="K144" s="42"/>
      <c r="L144" s="46"/>
      <c r="M144" s="106"/>
      <c r="N144" s="197"/>
      <c r="O144" s="107"/>
      <c r="P144" s="198">
        <f>P145+P221+P511+P553+P555</f>
        <v>0</v>
      </c>
      <c r="Q144" s="107"/>
      <c r="R144" s="198">
        <f>R145+R221+R511+R553+R555</f>
        <v>334.87692369000001</v>
      </c>
      <c r="S144" s="107"/>
      <c r="T144" s="199">
        <f>T145+T221+T511+T553+T555</f>
        <v>373.52068199999997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72</v>
      </c>
      <c r="AU144" s="19" t="s">
        <v>91</v>
      </c>
      <c r="BK144" s="200">
        <f>BK145+BK221+BK511+BK553+BK555</f>
        <v>0</v>
      </c>
    </row>
    <row r="145" s="12" customFormat="1" ht="25.92" customHeight="1">
      <c r="A145" s="12"/>
      <c r="B145" s="201"/>
      <c r="C145" s="202"/>
      <c r="D145" s="203" t="s">
        <v>72</v>
      </c>
      <c r="E145" s="204" t="s">
        <v>133</v>
      </c>
      <c r="F145" s="204" t="s">
        <v>134</v>
      </c>
      <c r="G145" s="202"/>
      <c r="H145" s="202"/>
      <c r="I145" s="205"/>
      <c r="J145" s="206">
        <f>BK145</f>
        <v>0</v>
      </c>
      <c r="K145" s="202"/>
      <c r="L145" s="207"/>
      <c r="M145" s="208"/>
      <c r="N145" s="209"/>
      <c r="O145" s="209"/>
      <c r="P145" s="210">
        <f>P146+P149+P173+P176+P201+P219</f>
        <v>0</v>
      </c>
      <c r="Q145" s="209"/>
      <c r="R145" s="210">
        <f>R146+R149+R173+R176+R201+R219</f>
        <v>230.59691839999999</v>
      </c>
      <c r="S145" s="209"/>
      <c r="T145" s="211">
        <f>T146+T149+T173+T176+T201+T219</f>
        <v>209.73696799999999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81</v>
      </c>
      <c r="AT145" s="213" t="s">
        <v>72</v>
      </c>
      <c r="AU145" s="213" t="s">
        <v>73</v>
      </c>
      <c r="AY145" s="212" t="s">
        <v>135</v>
      </c>
      <c r="BK145" s="214">
        <f>BK146+BK149+BK173+BK176+BK201+BK219</f>
        <v>0</v>
      </c>
    </row>
    <row r="146" s="12" customFormat="1" ht="22.8" customHeight="1">
      <c r="A146" s="12"/>
      <c r="B146" s="201"/>
      <c r="C146" s="202"/>
      <c r="D146" s="203" t="s">
        <v>72</v>
      </c>
      <c r="E146" s="215" t="s">
        <v>136</v>
      </c>
      <c r="F146" s="215" t="s">
        <v>137</v>
      </c>
      <c r="G146" s="202"/>
      <c r="H146" s="202"/>
      <c r="I146" s="205"/>
      <c r="J146" s="216">
        <f>BK146</f>
        <v>0</v>
      </c>
      <c r="K146" s="202"/>
      <c r="L146" s="207"/>
      <c r="M146" s="208"/>
      <c r="N146" s="209"/>
      <c r="O146" s="209"/>
      <c r="P146" s="210">
        <f>SUM(P147:P148)</f>
        <v>0</v>
      </c>
      <c r="Q146" s="209"/>
      <c r="R146" s="210">
        <f>SUM(R147:R148)</f>
        <v>0.6170388</v>
      </c>
      <c r="S146" s="209"/>
      <c r="T146" s="211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2" t="s">
        <v>81</v>
      </c>
      <c r="AT146" s="213" t="s">
        <v>72</v>
      </c>
      <c r="AU146" s="213" t="s">
        <v>81</v>
      </c>
      <c r="AY146" s="212" t="s">
        <v>135</v>
      </c>
      <c r="BK146" s="214">
        <f>SUM(BK147:BK148)</f>
        <v>0</v>
      </c>
    </row>
    <row r="147" s="2" customFormat="1" ht="24.15" customHeight="1">
      <c r="A147" s="40"/>
      <c r="B147" s="41"/>
      <c r="C147" s="217" t="s">
        <v>81</v>
      </c>
      <c r="D147" s="217" t="s">
        <v>138</v>
      </c>
      <c r="E147" s="218" t="s">
        <v>139</v>
      </c>
      <c r="F147" s="219" t="s">
        <v>140</v>
      </c>
      <c r="G147" s="220" t="s">
        <v>141</v>
      </c>
      <c r="H147" s="221">
        <v>0.255</v>
      </c>
      <c r="I147" s="222"/>
      <c r="J147" s="223">
        <f>ROUND(I147*H147,2)</f>
        <v>0</v>
      </c>
      <c r="K147" s="219" t="s">
        <v>142</v>
      </c>
      <c r="L147" s="46"/>
      <c r="M147" s="224" t="s">
        <v>1</v>
      </c>
      <c r="N147" s="225" t="s">
        <v>40</v>
      </c>
      <c r="O147" s="94"/>
      <c r="P147" s="226">
        <f>O147*H147</f>
        <v>0</v>
      </c>
      <c r="Q147" s="226">
        <v>2.4197600000000001</v>
      </c>
      <c r="R147" s="226">
        <f>Q147*H147</f>
        <v>0.6170388</v>
      </c>
      <c r="S147" s="226">
        <v>0</v>
      </c>
      <c r="T147" s="22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8" t="s">
        <v>143</v>
      </c>
      <c r="AT147" s="228" t="s">
        <v>138</v>
      </c>
      <c r="AU147" s="228" t="s">
        <v>83</v>
      </c>
      <c r="AY147" s="19" t="s">
        <v>135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9" t="s">
        <v>143</v>
      </c>
      <c r="BK147" s="229">
        <f>ROUND(I147*H147,2)</f>
        <v>0</v>
      </c>
      <c r="BL147" s="19" t="s">
        <v>143</v>
      </c>
      <c r="BM147" s="228" t="s">
        <v>144</v>
      </c>
    </row>
    <row r="148" s="2" customFormat="1">
      <c r="A148" s="40"/>
      <c r="B148" s="41"/>
      <c r="C148" s="42"/>
      <c r="D148" s="230" t="s">
        <v>145</v>
      </c>
      <c r="E148" s="42"/>
      <c r="F148" s="231" t="s">
        <v>146</v>
      </c>
      <c r="G148" s="42"/>
      <c r="H148" s="42"/>
      <c r="I148" s="232"/>
      <c r="J148" s="42"/>
      <c r="K148" s="42"/>
      <c r="L148" s="46"/>
      <c r="M148" s="233"/>
      <c r="N148" s="234"/>
      <c r="O148" s="94"/>
      <c r="P148" s="94"/>
      <c r="Q148" s="94"/>
      <c r="R148" s="94"/>
      <c r="S148" s="94"/>
      <c r="T148" s="95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145</v>
      </c>
      <c r="AU148" s="19" t="s">
        <v>83</v>
      </c>
    </row>
    <row r="149" s="12" customFormat="1" ht="22.8" customHeight="1">
      <c r="A149" s="12"/>
      <c r="B149" s="201"/>
      <c r="C149" s="202"/>
      <c r="D149" s="203" t="s">
        <v>72</v>
      </c>
      <c r="E149" s="215" t="s">
        <v>143</v>
      </c>
      <c r="F149" s="215" t="s">
        <v>147</v>
      </c>
      <c r="G149" s="202"/>
      <c r="H149" s="202"/>
      <c r="I149" s="205"/>
      <c r="J149" s="216">
        <f>BK149</f>
        <v>0</v>
      </c>
      <c r="K149" s="202"/>
      <c r="L149" s="207"/>
      <c r="M149" s="208"/>
      <c r="N149" s="209"/>
      <c r="O149" s="209"/>
      <c r="P149" s="210">
        <f>SUM(P150:P172)</f>
        <v>0</v>
      </c>
      <c r="Q149" s="209"/>
      <c r="R149" s="210">
        <f>SUM(R150:R172)</f>
        <v>227.7900606</v>
      </c>
      <c r="S149" s="209"/>
      <c r="T149" s="211">
        <f>SUM(T150:T172)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2" t="s">
        <v>81</v>
      </c>
      <c r="AT149" s="213" t="s">
        <v>72</v>
      </c>
      <c r="AU149" s="213" t="s">
        <v>81</v>
      </c>
      <c r="AY149" s="212" t="s">
        <v>135</v>
      </c>
      <c r="BK149" s="214">
        <f>SUM(BK150:BK172)</f>
        <v>0</v>
      </c>
    </row>
    <row r="150" s="2" customFormat="1" ht="14.4" customHeight="1">
      <c r="A150" s="40"/>
      <c r="B150" s="41"/>
      <c r="C150" s="217" t="s">
        <v>83</v>
      </c>
      <c r="D150" s="217" t="s">
        <v>138</v>
      </c>
      <c r="E150" s="218" t="s">
        <v>148</v>
      </c>
      <c r="F150" s="219" t="s">
        <v>149</v>
      </c>
      <c r="G150" s="220" t="s">
        <v>141</v>
      </c>
      <c r="H150" s="221">
        <v>10.345000000000001</v>
      </c>
      <c r="I150" s="222"/>
      <c r="J150" s="223">
        <f>ROUND(I150*H150,2)</f>
        <v>0</v>
      </c>
      <c r="K150" s="219" t="s">
        <v>142</v>
      </c>
      <c r="L150" s="46"/>
      <c r="M150" s="224" t="s">
        <v>1</v>
      </c>
      <c r="N150" s="225" t="s">
        <v>40</v>
      </c>
      <c r="O150" s="94"/>
      <c r="P150" s="226">
        <f>O150*H150</f>
        <v>0</v>
      </c>
      <c r="Q150" s="226">
        <v>2.2564799999999998</v>
      </c>
      <c r="R150" s="226">
        <f>Q150*H150</f>
        <v>23.343285599999998</v>
      </c>
      <c r="S150" s="226">
        <v>0</v>
      </c>
      <c r="T150" s="22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8" t="s">
        <v>143</v>
      </c>
      <c r="AT150" s="228" t="s">
        <v>138</v>
      </c>
      <c r="AU150" s="228" t="s">
        <v>83</v>
      </c>
      <c r="AY150" s="19" t="s">
        <v>135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9" t="s">
        <v>143</v>
      </c>
      <c r="BK150" s="229">
        <f>ROUND(I150*H150,2)</f>
        <v>0</v>
      </c>
      <c r="BL150" s="19" t="s">
        <v>143</v>
      </c>
      <c r="BM150" s="228" t="s">
        <v>150</v>
      </c>
    </row>
    <row r="151" s="2" customFormat="1">
      <c r="A151" s="40"/>
      <c r="B151" s="41"/>
      <c r="C151" s="42"/>
      <c r="D151" s="230" t="s">
        <v>145</v>
      </c>
      <c r="E151" s="42"/>
      <c r="F151" s="231" t="s">
        <v>151</v>
      </c>
      <c r="G151" s="42"/>
      <c r="H151" s="42"/>
      <c r="I151" s="232"/>
      <c r="J151" s="42"/>
      <c r="K151" s="42"/>
      <c r="L151" s="46"/>
      <c r="M151" s="233"/>
      <c r="N151" s="234"/>
      <c r="O151" s="94"/>
      <c r="P151" s="94"/>
      <c r="Q151" s="94"/>
      <c r="R151" s="94"/>
      <c r="S151" s="94"/>
      <c r="T151" s="95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145</v>
      </c>
      <c r="AU151" s="19" t="s">
        <v>83</v>
      </c>
    </row>
    <row r="152" s="13" customFormat="1">
      <c r="A152" s="13"/>
      <c r="B152" s="235"/>
      <c r="C152" s="236"/>
      <c r="D152" s="230" t="s">
        <v>152</v>
      </c>
      <c r="E152" s="237" t="s">
        <v>1</v>
      </c>
      <c r="F152" s="238" t="s">
        <v>153</v>
      </c>
      <c r="G152" s="236"/>
      <c r="H152" s="239">
        <v>0.13500000000000001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152</v>
      </c>
      <c r="AU152" s="245" t="s">
        <v>83</v>
      </c>
      <c r="AV152" s="13" t="s">
        <v>83</v>
      </c>
      <c r="AW152" s="13" t="s">
        <v>30</v>
      </c>
      <c r="AX152" s="13" t="s">
        <v>73</v>
      </c>
      <c r="AY152" s="245" t="s">
        <v>135</v>
      </c>
    </row>
    <row r="153" s="13" customFormat="1">
      <c r="A153" s="13"/>
      <c r="B153" s="235"/>
      <c r="C153" s="236"/>
      <c r="D153" s="230" t="s">
        <v>152</v>
      </c>
      <c r="E153" s="237" t="s">
        <v>1</v>
      </c>
      <c r="F153" s="238" t="s">
        <v>154</v>
      </c>
      <c r="G153" s="236"/>
      <c r="H153" s="239">
        <v>0.17999999999999999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152</v>
      </c>
      <c r="AU153" s="245" t="s">
        <v>83</v>
      </c>
      <c r="AV153" s="13" t="s">
        <v>83</v>
      </c>
      <c r="AW153" s="13" t="s">
        <v>30</v>
      </c>
      <c r="AX153" s="13" t="s">
        <v>73</v>
      </c>
      <c r="AY153" s="245" t="s">
        <v>135</v>
      </c>
    </row>
    <row r="154" s="13" customFormat="1">
      <c r="A154" s="13"/>
      <c r="B154" s="235"/>
      <c r="C154" s="236"/>
      <c r="D154" s="230" t="s">
        <v>152</v>
      </c>
      <c r="E154" s="237" t="s">
        <v>1</v>
      </c>
      <c r="F154" s="238" t="s">
        <v>155</v>
      </c>
      <c r="G154" s="236"/>
      <c r="H154" s="239">
        <v>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152</v>
      </c>
      <c r="AU154" s="245" t="s">
        <v>83</v>
      </c>
      <c r="AV154" s="13" t="s">
        <v>83</v>
      </c>
      <c r="AW154" s="13" t="s">
        <v>30</v>
      </c>
      <c r="AX154" s="13" t="s">
        <v>73</v>
      </c>
      <c r="AY154" s="245" t="s">
        <v>135</v>
      </c>
    </row>
    <row r="155" s="13" customFormat="1">
      <c r="A155" s="13"/>
      <c r="B155" s="235"/>
      <c r="C155" s="236"/>
      <c r="D155" s="230" t="s">
        <v>152</v>
      </c>
      <c r="E155" s="237" t="s">
        <v>1</v>
      </c>
      <c r="F155" s="238" t="s">
        <v>156</v>
      </c>
      <c r="G155" s="236"/>
      <c r="H155" s="239">
        <v>0.27000000000000002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152</v>
      </c>
      <c r="AU155" s="245" t="s">
        <v>83</v>
      </c>
      <c r="AV155" s="13" t="s">
        <v>83</v>
      </c>
      <c r="AW155" s="13" t="s">
        <v>30</v>
      </c>
      <c r="AX155" s="13" t="s">
        <v>73</v>
      </c>
      <c r="AY155" s="245" t="s">
        <v>135</v>
      </c>
    </row>
    <row r="156" s="13" customFormat="1">
      <c r="A156" s="13"/>
      <c r="B156" s="235"/>
      <c r="C156" s="236"/>
      <c r="D156" s="230" t="s">
        <v>152</v>
      </c>
      <c r="E156" s="237" t="s">
        <v>1</v>
      </c>
      <c r="F156" s="238" t="s">
        <v>157</v>
      </c>
      <c r="G156" s="236"/>
      <c r="H156" s="239">
        <v>0.017000000000000001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152</v>
      </c>
      <c r="AU156" s="245" t="s">
        <v>83</v>
      </c>
      <c r="AV156" s="13" t="s">
        <v>83</v>
      </c>
      <c r="AW156" s="13" t="s">
        <v>30</v>
      </c>
      <c r="AX156" s="13" t="s">
        <v>73</v>
      </c>
      <c r="AY156" s="245" t="s">
        <v>135</v>
      </c>
    </row>
    <row r="157" s="13" customFormat="1">
      <c r="A157" s="13"/>
      <c r="B157" s="235"/>
      <c r="C157" s="236"/>
      <c r="D157" s="230" t="s">
        <v>152</v>
      </c>
      <c r="E157" s="237" t="s">
        <v>1</v>
      </c>
      <c r="F157" s="238" t="s">
        <v>158</v>
      </c>
      <c r="G157" s="236"/>
      <c r="H157" s="239">
        <v>0.044999999999999998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152</v>
      </c>
      <c r="AU157" s="245" t="s">
        <v>83</v>
      </c>
      <c r="AV157" s="13" t="s">
        <v>83</v>
      </c>
      <c r="AW157" s="13" t="s">
        <v>30</v>
      </c>
      <c r="AX157" s="13" t="s">
        <v>73</v>
      </c>
      <c r="AY157" s="245" t="s">
        <v>135</v>
      </c>
    </row>
    <row r="158" s="13" customFormat="1">
      <c r="A158" s="13"/>
      <c r="B158" s="235"/>
      <c r="C158" s="236"/>
      <c r="D158" s="230" t="s">
        <v>152</v>
      </c>
      <c r="E158" s="237" t="s">
        <v>1</v>
      </c>
      <c r="F158" s="238" t="s">
        <v>159</v>
      </c>
      <c r="G158" s="236"/>
      <c r="H158" s="239">
        <v>0.35999999999999999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152</v>
      </c>
      <c r="AU158" s="245" t="s">
        <v>83</v>
      </c>
      <c r="AV158" s="13" t="s">
        <v>83</v>
      </c>
      <c r="AW158" s="13" t="s">
        <v>30</v>
      </c>
      <c r="AX158" s="13" t="s">
        <v>73</v>
      </c>
      <c r="AY158" s="245" t="s">
        <v>135</v>
      </c>
    </row>
    <row r="159" s="13" customFormat="1">
      <c r="A159" s="13"/>
      <c r="B159" s="235"/>
      <c r="C159" s="236"/>
      <c r="D159" s="230" t="s">
        <v>152</v>
      </c>
      <c r="E159" s="237" t="s">
        <v>1</v>
      </c>
      <c r="F159" s="238" t="s">
        <v>160</v>
      </c>
      <c r="G159" s="236"/>
      <c r="H159" s="239">
        <v>0.068000000000000005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152</v>
      </c>
      <c r="AU159" s="245" t="s">
        <v>83</v>
      </c>
      <c r="AV159" s="13" t="s">
        <v>83</v>
      </c>
      <c r="AW159" s="13" t="s">
        <v>30</v>
      </c>
      <c r="AX159" s="13" t="s">
        <v>73</v>
      </c>
      <c r="AY159" s="245" t="s">
        <v>135</v>
      </c>
    </row>
    <row r="160" s="13" customFormat="1">
      <c r="A160" s="13"/>
      <c r="B160" s="235"/>
      <c r="C160" s="236"/>
      <c r="D160" s="230" t="s">
        <v>152</v>
      </c>
      <c r="E160" s="237" t="s">
        <v>1</v>
      </c>
      <c r="F160" s="238" t="s">
        <v>161</v>
      </c>
      <c r="G160" s="236"/>
      <c r="H160" s="239">
        <v>0.27000000000000002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152</v>
      </c>
      <c r="AU160" s="245" t="s">
        <v>83</v>
      </c>
      <c r="AV160" s="13" t="s">
        <v>83</v>
      </c>
      <c r="AW160" s="13" t="s">
        <v>30</v>
      </c>
      <c r="AX160" s="13" t="s">
        <v>73</v>
      </c>
      <c r="AY160" s="245" t="s">
        <v>135</v>
      </c>
    </row>
    <row r="161" s="14" customFormat="1">
      <c r="A161" s="14"/>
      <c r="B161" s="246"/>
      <c r="C161" s="247"/>
      <c r="D161" s="230" t="s">
        <v>152</v>
      </c>
      <c r="E161" s="248" t="s">
        <v>1</v>
      </c>
      <c r="F161" s="249" t="s">
        <v>162</v>
      </c>
      <c r="G161" s="247"/>
      <c r="H161" s="250">
        <v>10.344999999999997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152</v>
      </c>
      <c r="AU161" s="256" t="s">
        <v>83</v>
      </c>
      <c r="AV161" s="14" t="s">
        <v>143</v>
      </c>
      <c r="AW161" s="14" t="s">
        <v>30</v>
      </c>
      <c r="AX161" s="14" t="s">
        <v>81</v>
      </c>
      <c r="AY161" s="256" t="s">
        <v>135</v>
      </c>
    </row>
    <row r="162" s="2" customFormat="1" ht="14.4" customHeight="1">
      <c r="A162" s="40"/>
      <c r="B162" s="41"/>
      <c r="C162" s="217" t="s">
        <v>136</v>
      </c>
      <c r="D162" s="217" t="s">
        <v>138</v>
      </c>
      <c r="E162" s="218" t="s">
        <v>163</v>
      </c>
      <c r="F162" s="219" t="s">
        <v>164</v>
      </c>
      <c r="G162" s="220" t="s">
        <v>165</v>
      </c>
      <c r="H162" s="221">
        <v>42</v>
      </c>
      <c r="I162" s="222"/>
      <c r="J162" s="223">
        <f>ROUND(I162*H162,2)</f>
        <v>0</v>
      </c>
      <c r="K162" s="219" t="s">
        <v>142</v>
      </c>
      <c r="L162" s="46"/>
      <c r="M162" s="224" t="s">
        <v>1</v>
      </c>
      <c r="N162" s="225" t="s">
        <v>40</v>
      </c>
      <c r="O162" s="94"/>
      <c r="P162" s="226">
        <f>O162*H162</f>
        <v>0</v>
      </c>
      <c r="Q162" s="226">
        <v>0.058999999999999997</v>
      </c>
      <c r="R162" s="226">
        <f>Q162*H162</f>
        <v>2.4779999999999998</v>
      </c>
      <c r="S162" s="226">
        <v>0</v>
      </c>
      <c r="T162" s="22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8" t="s">
        <v>143</v>
      </c>
      <c r="AT162" s="228" t="s">
        <v>138</v>
      </c>
      <c r="AU162" s="228" t="s">
        <v>83</v>
      </c>
      <c r="AY162" s="19" t="s">
        <v>135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9" t="s">
        <v>143</v>
      </c>
      <c r="BK162" s="229">
        <f>ROUND(I162*H162,2)</f>
        <v>0</v>
      </c>
      <c r="BL162" s="19" t="s">
        <v>143</v>
      </c>
      <c r="BM162" s="228" t="s">
        <v>166</v>
      </c>
    </row>
    <row r="163" s="2" customFormat="1" ht="14.4" customHeight="1">
      <c r="A163" s="40"/>
      <c r="B163" s="41"/>
      <c r="C163" s="217" t="s">
        <v>143</v>
      </c>
      <c r="D163" s="217" t="s">
        <v>138</v>
      </c>
      <c r="E163" s="218" t="s">
        <v>167</v>
      </c>
      <c r="F163" s="219" t="s">
        <v>168</v>
      </c>
      <c r="G163" s="220" t="s">
        <v>141</v>
      </c>
      <c r="H163" s="221">
        <v>80.450000000000003</v>
      </c>
      <c r="I163" s="222"/>
      <c r="J163" s="223">
        <f>ROUND(I163*H163,2)</f>
        <v>0</v>
      </c>
      <c r="K163" s="219" t="s">
        <v>142</v>
      </c>
      <c r="L163" s="46"/>
      <c r="M163" s="224" t="s">
        <v>1</v>
      </c>
      <c r="N163" s="225" t="s">
        <v>40</v>
      </c>
      <c r="O163" s="94"/>
      <c r="P163" s="226">
        <f>O163*H163</f>
        <v>0</v>
      </c>
      <c r="Q163" s="226">
        <v>2.4533999999999998</v>
      </c>
      <c r="R163" s="226">
        <f>Q163*H163</f>
        <v>197.37602999999999</v>
      </c>
      <c r="S163" s="226">
        <v>0</v>
      </c>
      <c r="T163" s="22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8" t="s">
        <v>143</v>
      </c>
      <c r="AT163" s="228" t="s">
        <v>138</v>
      </c>
      <c r="AU163" s="228" t="s">
        <v>83</v>
      </c>
      <c r="AY163" s="19" t="s">
        <v>135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9" t="s">
        <v>143</v>
      </c>
      <c r="BK163" s="229">
        <f>ROUND(I163*H163,2)</f>
        <v>0</v>
      </c>
      <c r="BL163" s="19" t="s">
        <v>143</v>
      </c>
      <c r="BM163" s="228" t="s">
        <v>169</v>
      </c>
    </row>
    <row r="164" s="13" customFormat="1">
      <c r="A164" s="13"/>
      <c r="B164" s="235"/>
      <c r="C164" s="236"/>
      <c r="D164" s="230" t="s">
        <v>152</v>
      </c>
      <c r="E164" s="237" t="s">
        <v>1</v>
      </c>
      <c r="F164" s="238" t="s">
        <v>170</v>
      </c>
      <c r="G164" s="236"/>
      <c r="H164" s="239">
        <v>80.450000000000003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152</v>
      </c>
      <c r="AU164" s="245" t="s">
        <v>83</v>
      </c>
      <c r="AV164" s="13" t="s">
        <v>83</v>
      </c>
      <c r="AW164" s="13" t="s">
        <v>30</v>
      </c>
      <c r="AX164" s="13" t="s">
        <v>81</v>
      </c>
      <c r="AY164" s="245" t="s">
        <v>135</v>
      </c>
    </row>
    <row r="165" s="2" customFormat="1" ht="14.4" customHeight="1">
      <c r="A165" s="40"/>
      <c r="B165" s="41"/>
      <c r="C165" s="217" t="s">
        <v>171</v>
      </c>
      <c r="D165" s="217" t="s">
        <v>138</v>
      </c>
      <c r="E165" s="218" t="s">
        <v>172</v>
      </c>
      <c r="F165" s="219" t="s">
        <v>173</v>
      </c>
      <c r="G165" s="220" t="s">
        <v>174</v>
      </c>
      <c r="H165" s="221">
        <v>303.80000000000001</v>
      </c>
      <c r="I165" s="222"/>
      <c r="J165" s="223">
        <f>ROUND(I165*H165,2)</f>
        <v>0</v>
      </c>
      <c r="K165" s="219" t="s">
        <v>142</v>
      </c>
      <c r="L165" s="46"/>
      <c r="M165" s="224" t="s">
        <v>1</v>
      </c>
      <c r="N165" s="225" t="s">
        <v>40</v>
      </c>
      <c r="O165" s="94"/>
      <c r="P165" s="226">
        <f>O165*H165</f>
        <v>0</v>
      </c>
      <c r="Q165" s="226">
        <v>0.0057600000000000004</v>
      </c>
      <c r="R165" s="226">
        <f>Q165*H165</f>
        <v>1.7498880000000001</v>
      </c>
      <c r="S165" s="226">
        <v>0</v>
      </c>
      <c r="T165" s="22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8" t="s">
        <v>143</v>
      </c>
      <c r="AT165" s="228" t="s">
        <v>138</v>
      </c>
      <c r="AU165" s="228" t="s">
        <v>83</v>
      </c>
      <c r="AY165" s="19" t="s">
        <v>135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9" t="s">
        <v>143</v>
      </c>
      <c r="BK165" s="229">
        <f>ROUND(I165*H165,2)</f>
        <v>0</v>
      </c>
      <c r="BL165" s="19" t="s">
        <v>143</v>
      </c>
      <c r="BM165" s="228" t="s">
        <v>175</v>
      </c>
    </row>
    <row r="166" s="13" customFormat="1">
      <c r="A166" s="13"/>
      <c r="B166" s="235"/>
      <c r="C166" s="236"/>
      <c r="D166" s="230" t="s">
        <v>152</v>
      </c>
      <c r="E166" s="237" t="s">
        <v>1</v>
      </c>
      <c r="F166" s="238" t="s">
        <v>176</v>
      </c>
      <c r="G166" s="236"/>
      <c r="H166" s="239">
        <v>235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152</v>
      </c>
      <c r="AU166" s="245" t="s">
        <v>83</v>
      </c>
      <c r="AV166" s="13" t="s">
        <v>83</v>
      </c>
      <c r="AW166" s="13" t="s">
        <v>30</v>
      </c>
      <c r="AX166" s="13" t="s">
        <v>73</v>
      </c>
      <c r="AY166" s="245" t="s">
        <v>135</v>
      </c>
    </row>
    <row r="167" s="13" customFormat="1">
      <c r="A167" s="13"/>
      <c r="B167" s="235"/>
      <c r="C167" s="236"/>
      <c r="D167" s="230" t="s">
        <v>152</v>
      </c>
      <c r="E167" s="237" t="s">
        <v>1</v>
      </c>
      <c r="F167" s="238" t="s">
        <v>177</v>
      </c>
      <c r="G167" s="236"/>
      <c r="H167" s="239">
        <v>68.799999999999997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152</v>
      </c>
      <c r="AU167" s="245" t="s">
        <v>83</v>
      </c>
      <c r="AV167" s="13" t="s">
        <v>83</v>
      </c>
      <c r="AW167" s="13" t="s">
        <v>30</v>
      </c>
      <c r="AX167" s="13" t="s">
        <v>73</v>
      </c>
      <c r="AY167" s="245" t="s">
        <v>135</v>
      </c>
    </row>
    <row r="168" s="14" customFormat="1">
      <c r="A168" s="14"/>
      <c r="B168" s="246"/>
      <c r="C168" s="247"/>
      <c r="D168" s="230" t="s">
        <v>152</v>
      </c>
      <c r="E168" s="248" t="s">
        <v>1</v>
      </c>
      <c r="F168" s="249" t="s">
        <v>162</v>
      </c>
      <c r="G168" s="247"/>
      <c r="H168" s="250">
        <v>303.80000000000001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152</v>
      </c>
      <c r="AU168" s="256" t="s">
        <v>83</v>
      </c>
      <c r="AV168" s="14" t="s">
        <v>143</v>
      </c>
      <c r="AW168" s="14" t="s">
        <v>30</v>
      </c>
      <c r="AX168" s="14" t="s">
        <v>81</v>
      </c>
      <c r="AY168" s="256" t="s">
        <v>135</v>
      </c>
    </row>
    <row r="169" s="2" customFormat="1" ht="14.4" customHeight="1">
      <c r="A169" s="40"/>
      <c r="B169" s="41"/>
      <c r="C169" s="217" t="s">
        <v>178</v>
      </c>
      <c r="D169" s="217" t="s">
        <v>138</v>
      </c>
      <c r="E169" s="218" t="s">
        <v>179</v>
      </c>
      <c r="F169" s="219" t="s">
        <v>180</v>
      </c>
      <c r="G169" s="220" t="s">
        <v>174</v>
      </c>
      <c r="H169" s="221">
        <v>303.80000000000001</v>
      </c>
      <c r="I169" s="222"/>
      <c r="J169" s="223">
        <f>ROUND(I169*H169,2)</f>
        <v>0</v>
      </c>
      <c r="K169" s="219" t="s">
        <v>142</v>
      </c>
      <c r="L169" s="46"/>
      <c r="M169" s="224" t="s">
        <v>1</v>
      </c>
      <c r="N169" s="225" t="s">
        <v>40</v>
      </c>
      <c r="O169" s="94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8" t="s">
        <v>143</v>
      </c>
      <c r="AT169" s="228" t="s">
        <v>138</v>
      </c>
      <c r="AU169" s="228" t="s">
        <v>83</v>
      </c>
      <c r="AY169" s="19" t="s">
        <v>135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9" t="s">
        <v>143</v>
      </c>
      <c r="BK169" s="229">
        <f>ROUND(I169*H169,2)</f>
        <v>0</v>
      </c>
      <c r="BL169" s="19" t="s">
        <v>143</v>
      </c>
      <c r="BM169" s="228" t="s">
        <v>181</v>
      </c>
    </row>
    <row r="170" s="2" customFormat="1" ht="24.15" customHeight="1">
      <c r="A170" s="40"/>
      <c r="B170" s="41"/>
      <c r="C170" s="217" t="s">
        <v>182</v>
      </c>
      <c r="D170" s="217" t="s">
        <v>138</v>
      </c>
      <c r="E170" s="218" t="s">
        <v>183</v>
      </c>
      <c r="F170" s="219" t="s">
        <v>184</v>
      </c>
      <c r="G170" s="220" t="s">
        <v>185</v>
      </c>
      <c r="H170" s="221">
        <v>2.7000000000000002</v>
      </c>
      <c r="I170" s="222"/>
      <c r="J170" s="223">
        <f>ROUND(I170*H170,2)</f>
        <v>0</v>
      </c>
      <c r="K170" s="219" t="s">
        <v>142</v>
      </c>
      <c r="L170" s="46"/>
      <c r="M170" s="224" t="s">
        <v>1</v>
      </c>
      <c r="N170" s="225" t="s">
        <v>40</v>
      </c>
      <c r="O170" s="94"/>
      <c r="P170" s="226">
        <f>O170*H170</f>
        <v>0</v>
      </c>
      <c r="Q170" s="226">
        <v>1.05291</v>
      </c>
      <c r="R170" s="226">
        <f>Q170*H170</f>
        <v>2.8428570000000004</v>
      </c>
      <c r="S170" s="226">
        <v>0</v>
      </c>
      <c r="T170" s="22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8" t="s">
        <v>143</v>
      </c>
      <c r="AT170" s="228" t="s">
        <v>138</v>
      </c>
      <c r="AU170" s="228" t="s">
        <v>83</v>
      </c>
      <c r="AY170" s="19" t="s">
        <v>135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9" t="s">
        <v>143</v>
      </c>
      <c r="BK170" s="229">
        <f>ROUND(I170*H170,2)</f>
        <v>0</v>
      </c>
      <c r="BL170" s="19" t="s">
        <v>143</v>
      </c>
      <c r="BM170" s="228" t="s">
        <v>186</v>
      </c>
    </row>
    <row r="171" s="2" customFormat="1">
      <c r="A171" s="40"/>
      <c r="B171" s="41"/>
      <c r="C171" s="42"/>
      <c r="D171" s="230" t="s">
        <v>145</v>
      </c>
      <c r="E171" s="42"/>
      <c r="F171" s="231" t="s">
        <v>187</v>
      </c>
      <c r="G171" s="42"/>
      <c r="H171" s="42"/>
      <c r="I171" s="232"/>
      <c r="J171" s="42"/>
      <c r="K171" s="42"/>
      <c r="L171" s="46"/>
      <c r="M171" s="233"/>
      <c r="N171" s="234"/>
      <c r="O171" s="94"/>
      <c r="P171" s="94"/>
      <c r="Q171" s="94"/>
      <c r="R171" s="94"/>
      <c r="S171" s="94"/>
      <c r="T171" s="95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145</v>
      </c>
      <c r="AU171" s="19" t="s">
        <v>83</v>
      </c>
    </row>
    <row r="172" s="13" customFormat="1">
      <c r="A172" s="13"/>
      <c r="B172" s="235"/>
      <c r="C172" s="236"/>
      <c r="D172" s="230" t="s">
        <v>152</v>
      </c>
      <c r="E172" s="236"/>
      <c r="F172" s="238" t="s">
        <v>188</v>
      </c>
      <c r="G172" s="236"/>
      <c r="H172" s="239">
        <v>2.7000000000000002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152</v>
      </c>
      <c r="AU172" s="245" t="s">
        <v>83</v>
      </c>
      <c r="AV172" s="13" t="s">
        <v>83</v>
      </c>
      <c r="AW172" s="13" t="s">
        <v>4</v>
      </c>
      <c r="AX172" s="13" t="s">
        <v>81</v>
      </c>
      <c r="AY172" s="245" t="s">
        <v>135</v>
      </c>
    </row>
    <row r="173" s="12" customFormat="1" ht="22.8" customHeight="1">
      <c r="A173" s="12"/>
      <c r="B173" s="201"/>
      <c r="C173" s="202"/>
      <c r="D173" s="203" t="s">
        <v>72</v>
      </c>
      <c r="E173" s="215" t="s">
        <v>178</v>
      </c>
      <c r="F173" s="215" t="s">
        <v>189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SUM(P174:P175)</f>
        <v>0</v>
      </c>
      <c r="Q173" s="209"/>
      <c r="R173" s="210">
        <f>SUM(R174:R175)</f>
        <v>2.1088</v>
      </c>
      <c r="S173" s="209"/>
      <c r="T173" s="211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81</v>
      </c>
      <c r="AT173" s="213" t="s">
        <v>72</v>
      </c>
      <c r="AU173" s="213" t="s">
        <v>81</v>
      </c>
      <c r="AY173" s="212" t="s">
        <v>135</v>
      </c>
      <c r="BK173" s="214">
        <f>SUM(BK174:BK175)</f>
        <v>0</v>
      </c>
    </row>
    <row r="174" s="2" customFormat="1" ht="24.15" customHeight="1">
      <c r="A174" s="40"/>
      <c r="B174" s="41"/>
      <c r="C174" s="217" t="s">
        <v>190</v>
      </c>
      <c r="D174" s="217" t="s">
        <v>138</v>
      </c>
      <c r="E174" s="218" t="s">
        <v>191</v>
      </c>
      <c r="F174" s="219" t="s">
        <v>192</v>
      </c>
      <c r="G174" s="220" t="s">
        <v>174</v>
      </c>
      <c r="H174" s="221">
        <v>80</v>
      </c>
      <c r="I174" s="222"/>
      <c r="J174" s="223">
        <f>ROUND(I174*H174,2)</f>
        <v>0</v>
      </c>
      <c r="K174" s="219" t="s">
        <v>142</v>
      </c>
      <c r="L174" s="46"/>
      <c r="M174" s="224" t="s">
        <v>1</v>
      </c>
      <c r="N174" s="225" t="s">
        <v>40</v>
      </c>
      <c r="O174" s="94"/>
      <c r="P174" s="226">
        <f>O174*H174</f>
        <v>0</v>
      </c>
      <c r="Q174" s="226">
        <v>0.026360000000000001</v>
      </c>
      <c r="R174" s="226">
        <f>Q174*H174</f>
        <v>2.1088</v>
      </c>
      <c r="S174" s="226">
        <v>0</v>
      </c>
      <c r="T174" s="227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8" t="s">
        <v>143</v>
      </c>
      <c r="AT174" s="228" t="s">
        <v>138</v>
      </c>
      <c r="AU174" s="228" t="s">
        <v>83</v>
      </c>
      <c r="AY174" s="19" t="s">
        <v>135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9" t="s">
        <v>143</v>
      </c>
      <c r="BK174" s="229">
        <f>ROUND(I174*H174,2)</f>
        <v>0</v>
      </c>
      <c r="BL174" s="19" t="s">
        <v>143</v>
      </c>
      <c r="BM174" s="228" t="s">
        <v>193</v>
      </c>
    </row>
    <row r="175" s="2" customFormat="1">
      <c r="A175" s="40"/>
      <c r="B175" s="41"/>
      <c r="C175" s="42"/>
      <c r="D175" s="230" t="s">
        <v>145</v>
      </c>
      <c r="E175" s="42"/>
      <c r="F175" s="231" t="s">
        <v>194</v>
      </c>
      <c r="G175" s="42"/>
      <c r="H175" s="42"/>
      <c r="I175" s="232"/>
      <c r="J175" s="42"/>
      <c r="K175" s="42"/>
      <c r="L175" s="46"/>
      <c r="M175" s="233"/>
      <c r="N175" s="234"/>
      <c r="O175" s="94"/>
      <c r="P175" s="94"/>
      <c r="Q175" s="94"/>
      <c r="R175" s="94"/>
      <c r="S175" s="94"/>
      <c r="T175" s="95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145</v>
      </c>
      <c r="AU175" s="19" t="s">
        <v>83</v>
      </c>
    </row>
    <row r="176" s="12" customFormat="1" ht="22.8" customHeight="1">
      <c r="A176" s="12"/>
      <c r="B176" s="201"/>
      <c r="C176" s="202"/>
      <c r="D176" s="203" t="s">
        <v>72</v>
      </c>
      <c r="E176" s="215" t="s">
        <v>195</v>
      </c>
      <c r="F176" s="215" t="s">
        <v>196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SUM(P177:P200)</f>
        <v>0</v>
      </c>
      <c r="Q176" s="209"/>
      <c r="R176" s="210">
        <f>SUM(R177:R200)</f>
        <v>0.081019000000000008</v>
      </c>
      <c r="S176" s="209"/>
      <c r="T176" s="211">
        <f>SUM(T177:T200)</f>
        <v>209.73696799999999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2" t="s">
        <v>81</v>
      </c>
      <c r="AT176" s="213" t="s">
        <v>72</v>
      </c>
      <c r="AU176" s="213" t="s">
        <v>81</v>
      </c>
      <c r="AY176" s="212" t="s">
        <v>135</v>
      </c>
      <c r="BK176" s="214">
        <f>SUM(BK177:BK200)</f>
        <v>0</v>
      </c>
    </row>
    <row r="177" s="2" customFormat="1" ht="24.15" customHeight="1">
      <c r="A177" s="40"/>
      <c r="B177" s="41"/>
      <c r="C177" s="217" t="s">
        <v>195</v>
      </c>
      <c r="D177" s="217" t="s">
        <v>138</v>
      </c>
      <c r="E177" s="218" t="s">
        <v>197</v>
      </c>
      <c r="F177" s="219" t="s">
        <v>198</v>
      </c>
      <c r="G177" s="220" t="s">
        <v>174</v>
      </c>
      <c r="H177" s="221">
        <v>2996</v>
      </c>
      <c r="I177" s="222"/>
      <c r="J177" s="223">
        <f>ROUND(I177*H177,2)</f>
        <v>0</v>
      </c>
      <c r="K177" s="219" t="s">
        <v>142</v>
      </c>
      <c r="L177" s="46"/>
      <c r="M177" s="224" t="s">
        <v>1</v>
      </c>
      <c r="N177" s="225" t="s">
        <v>40</v>
      </c>
      <c r="O177" s="94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8" t="s">
        <v>143</v>
      </c>
      <c r="AT177" s="228" t="s">
        <v>138</v>
      </c>
      <c r="AU177" s="228" t="s">
        <v>83</v>
      </c>
      <c r="AY177" s="19" t="s">
        <v>135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9" t="s">
        <v>143</v>
      </c>
      <c r="BK177" s="229">
        <f>ROUND(I177*H177,2)</f>
        <v>0</v>
      </c>
      <c r="BL177" s="19" t="s">
        <v>143</v>
      </c>
      <c r="BM177" s="228" t="s">
        <v>199</v>
      </c>
    </row>
    <row r="178" s="2" customFormat="1" ht="24.15" customHeight="1">
      <c r="A178" s="40"/>
      <c r="B178" s="41"/>
      <c r="C178" s="217" t="s">
        <v>200</v>
      </c>
      <c r="D178" s="217" t="s">
        <v>138</v>
      </c>
      <c r="E178" s="218" t="s">
        <v>201</v>
      </c>
      <c r="F178" s="219" t="s">
        <v>202</v>
      </c>
      <c r="G178" s="220" t="s">
        <v>174</v>
      </c>
      <c r="H178" s="221">
        <v>2996</v>
      </c>
      <c r="I178" s="222"/>
      <c r="J178" s="223">
        <f>ROUND(I178*H178,2)</f>
        <v>0</v>
      </c>
      <c r="K178" s="219" t="s">
        <v>142</v>
      </c>
      <c r="L178" s="46"/>
      <c r="M178" s="224" t="s">
        <v>1</v>
      </c>
      <c r="N178" s="225" t="s">
        <v>40</v>
      </c>
      <c r="O178" s="94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8" t="s">
        <v>143</v>
      </c>
      <c r="AT178" s="228" t="s">
        <v>138</v>
      </c>
      <c r="AU178" s="228" t="s">
        <v>83</v>
      </c>
      <c r="AY178" s="19" t="s">
        <v>135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9" t="s">
        <v>143</v>
      </c>
      <c r="BK178" s="229">
        <f>ROUND(I178*H178,2)</f>
        <v>0</v>
      </c>
      <c r="BL178" s="19" t="s">
        <v>143</v>
      </c>
      <c r="BM178" s="228" t="s">
        <v>203</v>
      </c>
    </row>
    <row r="179" s="2" customFormat="1" ht="24.15" customHeight="1">
      <c r="A179" s="40"/>
      <c r="B179" s="41"/>
      <c r="C179" s="217" t="s">
        <v>204</v>
      </c>
      <c r="D179" s="217" t="s">
        <v>138</v>
      </c>
      <c r="E179" s="218" t="s">
        <v>205</v>
      </c>
      <c r="F179" s="219" t="s">
        <v>206</v>
      </c>
      <c r="G179" s="220" t="s">
        <v>174</v>
      </c>
      <c r="H179" s="221">
        <v>14980</v>
      </c>
      <c r="I179" s="222"/>
      <c r="J179" s="223">
        <f>ROUND(I179*H179,2)</f>
        <v>0</v>
      </c>
      <c r="K179" s="219" t="s">
        <v>142</v>
      </c>
      <c r="L179" s="46"/>
      <c r="M179" s="224" t="s">
        <v>1</v>
      </c>
      <c r="N179" s="225" t="s">
        <v>40</v>
      </c>
      <c r="O179" s="94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8" t="s">
        <v>143</v>
      </c>
      <c r="AT179" s="228" t="s">
        <v>138</v>
      </c>
      <c r="AU179" s="228" t="s">
        <v>83</v>
      </c>
      <c r="AY179" s="19" t="s">
        <v>135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9" t="s">
        <v>143</v>
      </c>
      <c r="BK179" s="229">
        <f>ROUND(I179*H179,2)</f>
        <v>0</v>
      </c>
      <c r="BL179" s="19" t="s">
        <v>143</v>
      </c>
      <c r="BM179" s="228" t="s">
        <v>207</v>
      </c>
    </row>
    <row r="180" s="13" customFormat="1">
      <c r="A180" s="13"/>
      <c r="B180" s="235"/>
      <c r="C180" s="236"/>
      <c r="D180" s="230" t="s">
        <v>152</v>
      </c>
      <c r="E180" s="236"/>
      <c r="F180" s="238" t="s">
        <v>208</v>
      </c>
      <c r="G180" s="236"/>
      <c r="H180" s="239">
        <v>14980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152</v>
      </c>
      <c r="AU180" s="245" t="s">
        <v>83</v>
      </c>
      <c r="AV180" s="13" t="s">
        <v>83</v>
      </c>
      <c r="AW180" s="13" t="s">
        <v>4</v>
      </c>
      <c r="AX180" s="13" t="s">
        <v>81</v>
      </c>
      <c r="AY180" s="245" t="s">
        <v>135</v>
      </c>
    </row>
    <row r="181" s="2" customFormat="1" ht="14.4" customHeight="1">
      <c r="A181" s="40"/>
      <c r="B181" s="41"/>
      <c r="C181" s="217" t="s">
        <v>209</v>
      </c>
      <c r="D181" s="217" t="s">
        <v>138</v>
      </c>
      <c r="E181" s="218" t="s">
        <v>210</v>
      </c>
      <c r="F181" s="219" t="s">
        <v>211</v>
      </c>
      <c r="G181" s="220" t="s">
        <v>174</v>
      </c>
      <c r="H181" s="221">
        <v>2996</v>
      </c>
      <c r="I181" s="222"/>
      <c r="J181" s="223">
        <f>ROUND(I181*H181,2)</f>
        <v>0</v>
      </c>
      <c r="K181" s="219" t="s">
        <v>142</v>
      </c>
      <c r="L181" s="46"/>
      <c r="M181" s="224" t="s">
        <v>1</v>
      </c>
      <c r="N181" s="225" t="s">
        <v>40</v>
      </c>
      <c r="O181" s="94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8" t="s">
        <v>143</v>
      </c>
      <c r="AT181" s="228" t="s">
        <v>138</v>
      </c>
      <c r="AU181" s="228" t="s">
        <v>83</v>
      </c>
      <c r="AY181" s="19" t="s">
        <v>135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9" t="s">
        <v>143</v>
      </c>
      <c r="BK181" s="229">
        <f>ROUND(I181*H181,2)</f>
        <v>0</v>
      </c>
      <c r="BL181" s="19" t="s">
        <v>143</v>
      </c>
      <c r="BM181" s="228" t="s">
        <v>212</v>
      </c>
    </row>
    <row r="182" s="2" customFormat="1" ht="14.4" customHeight="1">
      <c r="A182" s="40"/>
      <c r="B182" s="41"/>
      <c r="C182" s="217" t="s">
        <v>213</v>
      </c>
      <c r="D182" s="217" t="s">
        <v>138</v>
      </c>
      <c r="E182" s="218" t="s">
        <v>214</v>
      </c>
      <c r="F182" s="219" t="s">
        <v>215</v>
      </c>
      <c r="G182" s="220" t="s">
        <v>174</v>
      </c>
      <c r="H182" s="221">
        <v>14980</v>
      </c>
      <c r="I182" s="222"/>
      <c r="J182" s="223">
        <f>ROUND(I182*H182,2)</f>
        <v>0</v>
      </c>
      <c r="K182" s="219" t="s">
        <v>142</v>
      </c>
      <c r="L182" s="46"/>
      <c r="M182" s="224" t="s">
        <v>1</v>
      </c>
      <c r="N182" s="225" t="s">
        <v>40</v>
      </c>
      <c r="O182" s="94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8" t="s">
        <v>143</v>
      </c>
      <c r="AT182" s="228" t="s">
        <v>138</v>
      </c>
      <c r="AU182" s="228" t="s">
        <v>83</v>
      </c>
      <c r="AY182" s="19" t="s">
        <v>135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9" t="s">
        <v>143</v>
      </c>
      <c r="BK182" s="229">
        <f>ROUND(I182*H182,2)</f>
        <v>0</v>
      </c>
      <c r="BL182" s="19" t="s">
        <v>143</v>
      </c>
      <c r="BM182" s="228" t="s">
        <v>216</v>
      </c>
    </row>
    <row r="183" s="13" customFormat="1">
      <c r="A183" s="13"/>
      <c r="B183" s="235"/>
      <c r="C183" s="236"/>
      <c r="D183" s="230" t="s">
        <v>152</v>
      </c>
      <c r="E183" s="236"/>
      <c r="F183" s="238" t="s">
        <v>208</v>
      </c>
      <c r="G183" s="236"/>
      <c r="H183" s="239">
        <v>14980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152</v>
      </c>
      <c r="AU183" s="245" t="s">
        <v>83</v>
      </c>
      <c r="AV183" s="13" t="s">
        <v>83</v>
      </c>
      <c r="AW183" s="13" t="s">
        <v>4</v>
      </c>
      <c r="AX183" s="13" t="s">
        <v>81</v>
      </c>
      <c r="AY183" s="245" t="s">
        <v>135</v>
      </c>
    </row>
    <row r="184" s="2" customFormat="1" ht="14.4" customHeight="1">
      <c r="A184" s="40"/>
      <c r="B184" s="41"/>
      <c r="C184" s="217" t="s">
        <v>217</v>
      </c>
      <c r="D184" s="217" t="s">
        <v>138</v>
      </c>
      <c r="E184" s="218" t="s">
        <v>218</v>
      </c>
      <c r="F184" s="219" t="s">
        <v>219</v>
      </c>
      <c r="G184" s="220" t="s">
        <v>174</v>
      </c>
      <c r="H184" s="221">
        <v>2996</v>
      </c>
      <c r="I184" s="222"/>
      <c r="J184" s="223">
        <f>ROUND(I184*H184,2)</f>
        <v>0</v>
      </c>
      <c r="K184" s="219" t="s">
        <v>142</v>
      </c>
      <c r="L184" s="46"/>
      <c r="M184" s="224" t="s">
        <v>1</v>
      </c>
      <c r="N184" s="225" t="s">
        <v>40</v>
      </c>
      <c r="O184" s="94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8" t="s">
        <v>143</v>
      </c>
      <c r="AT184" s="228" t="s">
        <v>138</v>
      </c>
      <c r="AU184" s="228" t="s">
        <v>83</v>
      </c>
      <c r="AY184" s="19" t="s">
        <v>135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9" t="s">
        <v>143</v>
      </c>
      <c r="BK184" s="229">
        <f>ROUND(I184*H184,2)</f>
        <v>0</v>
      </c>
      <c r="BL184" s="19" t="s">
        <v>143</v>
      </c>
      <c r="BM184" s="228" t="s">
        <v>220</v>
      </c>
    </row>
    <row r="185" s="2" customFormat="1" ht="24.15" customHeight="1">
      <c r="A185" s="40"/>
      <c r="B185" s="41"/>
      <c r="C185" s="217" t="s">
        <v>8</v>
      </c>
      <c r="D185" s="217" t="s">
        <v>138</v>
      </c>
      <c r="E185" s="218" t="s">
        <v>221</v>
      </c>
      <c r="F185" s="219" t="s">
        <v>222</v>
      </c>
      <c r="G185" s="220" t="s">
        <v>223</v>
      </c>
      <c r="H185" s="221">
        <v>269.5</v>
      </c>
      <c r="I185" s="222"/>
      <c r="J185" s="223">
        <f>ROUND(I185*H185,2)</f>
        <v>0</v>
      </c>
      <c r="K185" s="219" t="s">
        <v>142</v>
      </c>
      <c r="L185" s="46"/>
      <c r="M185" s="224" t="s">
        <v>1</v>
      </c>
      <c r="N185" s="225" t="s">
        <v>40</v>
      </c>
      <c r="O185" s="94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8" t="s">
        <v>143</v>
      </c>
      <c r="AT185" s="228" t="s">
        <v>138</v>
      </c>
      <c r="AU185" s="228" t="s">
        <v>83</v>
      </c>
      <c r="AY185" s="19" t="s">
        <v>135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9" t="s">
        <v>143</v>
      </c>
      <c r="BK185" s="229">
        <f>ROUND(I185*H185,2)</f>
        <v>0</v>
      </c>
      <c r="BL185" s="19" t="s">
        <v>143</v>
      </c>
      <c r="BM185" s="228" t="s">
        <v>224</v>
      </c>
    </row>
    <row r="186" s="13" customFormat="1">
      <c r="A186" s="13"/>
      <c r="B186" s="235"/>
      <c r="C186" s="236"/>
      <c r="D186" s="230" t="s">
        <v>152</v>
      </c>
      <c r="E186" s="237" t="s">
        <v>1</v>
      </c>
      <c r="F186" s="238" t="s">
        <v>225</v>
      </c>
      <c r="G186" s="236"/>
      <c r="H186" s="239">
        <v>269.5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152</v>
      </c>
      <c r="AU186" s="245" t="s">
        <v>83</v>
      </c>
      <c r="AV186" s="13" t="s">
        <v>83</v>
      </c>
      <c r="AW186" s="13" t="s">
        <v>30</v>
      </c>
      <c r="AX186" s="13" t="s">
        <v>81</v>
      </c>
      <c r="AY186" s="245" t="s">
        <v>135</v>
      </c>
    </row>
    <row r="187" s="2" customFormat="1" ht="24.15" customHeight="1">
      <c r="A187" s="40"/>
      <c r="B187" s="41"/>
      <c r="C187" s="217" t="s">
        <v>226</v>
      </c>
      <c r="D187" s="217" t="s">
        <v>138</v>
      </c>
      <c r="E187" s="218" t="s">
        <v>227</v>
      </c>
      <c r="F187" s="219" t="s">
        <v>228</v>
      </c>
      <c r="G187" s="220" t="s">
        <v>174</v>
      </c>
      <c r="H187" s="221">
        <v>160.90000000000001</v>
      </c>
      <c r="I187" s="222"/>
      <c r="J187" s="223">
        <f>ROUND(I187*H187,2)</f>
        <v>0</v>
      </c>
      <c r="K187" s="219" t="s">
        <v>142</v>
      </c>
      <c r="L187" s="46"/>
      <c r="M187" s="224" t="s">
        <v>1</v>
      </c>
      <c r="N187" s="225" t="s">
        <v>40</v>
      </c>
      <c r="O187" s="94"/>
      <c r="P187" s="226">
        <f>O187*H187</f>
        <v>0</v>
      </c>
      <c r="Q187" s="226">
        <v>0.00012999999999999999</v>
      </c>
      <c r="R187" s="226">
        <f>Q187*H187</f>
        <v>0.020916999999999998</v>
      </c>
      <c r="S187" s="226">
        <v>0</v>
      </c>
      <c r="T187" s="227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8" t="s">
        <v>143</v>
      </c>
      <c r="AT187" s="228" t="s">
        <v>138</v>
      </c>
      <c r="AU187" s="228" t="s">
        <v>83</v>
      </c>
      <c r="AY187" s="19" t="s">
        <v>135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9" t="s">
        <v>143</v>
      </c>
      <c r="BK187" s="229">
        <f>ROUND(I187*H187,2)</f>
        <v>0</v>
      </c>
      <c r="BL187" s="19" t="s">
        <v>143</v>
      </c>
      <c r="BM187" s="228" t="s">
        <v>229</v>
      </c>
    </row>
    <row r="188" s="13" customFormat="1">
      <c r="A188" s="13"/>
      <c r="B188" s="235"/>
      <c r="C188" s="236"/>
      <c r="D188" s="230" t="s">
        <v>152</v>
      </c>
      <c r="E188" s="237" t="s">
        <v>1</v>
      </c>
      <c r="F188" s="238" t="s">
        <v>230</v>
      </c>
      <c r="G188" s="236"/>
      <c r="H188" s="239">
        <v>160.90000000000001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152</v>
      </c>
      <c r="AU188" s="245" t="s">
        <v>83</v>
      </c>
      <c r="AV188" s="13" t="s">
        <v>83</v>
      </c>
      <c r="AW188" s="13" t="s">
        <v>30</v>
      </c>
      <c r="AX188" s="13" t="s">
        <v>81</v>
      </c>
      <c r="AY188" s="245" t="s">
        <v>135</v>
      </c>
    </row>
    <row r="189" s="2" customFormat="1" ht="24.15" customHeight="1">
      <c r="A189" s="40"/>
      <c r="B189" s="41"/>
      <c r="C189" s="217" t="s">
        <v>231</v>
      </c>
      <c r="D189" s="217" t="s">
        <v>138</v>
      </c>
      <c r="E189" s="218" t="s">
        <v>232</v>
      </c>
      <c r="F189" s="219" t="s">
        <v>233</v>
      </c>
      <c r="G189" s="220" t="s">
        <v>174</v>
      </c>
      <c r="H189" s="221">
        <v>1502.55</v>
      </c>
      <c r="I189" s="222"/>
      <c r="J189" s="223">
        <f>ROUND(I189*H189,2)</f>
        <v>0</v>
      </c>
      <c r="K189" s="219" t="s">
        <v>142</v>
      </c>
      <c r="L189" s="46"/>
      <c r="M189" s="224" t="s">
        <v>1</v>
      </c>
      <c r="N189" s="225" t="s">
        <v>40</v>
      </c>
      <c r="O189" s="94"/>
      <c r="P189" s="226">
        <f>O189*H189</f>
        <v>0</v>
      </c>
      <c r="Q189" s="226">
        <v>4.0000000000000003E-05</v>
      </c>
      <c r="R189" s="226">
        <f>Q189*H189</f>
        <v>0.060102000000000003</v>
      </c>
      <c r="S189" s="226">
        <v>0</v>
      </c>
      <c r="T189" s="22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8" t="s">
        <v>143</v>
      </c>
      <c r="AT189" s="228" t="s">
        <v>138</v>
      </c>
      <c r="AU189" s="228" t="s">
        <v>83</v>
      </c>
      <c r="AY189" s="19" t="s">
        <v>135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9" t="s">
        <v>143</v>
      </c>
      <c r="BK189" s="229">
        <f>ROUND(I189*H189,2)</f>
        <v>0</v>
      </c>
      <c r="BL189" s="19" t="s">
        <v>143</v>
      </c>
      <c r="BM189" s="228" t="s">
        <v>234</v>
      </c>
    </row>
    <row r="190" s="2" customFormat="1" ht="24.15" customHeight="1">
      <c r="A190" s="40"/>
      <c r="B190" s="41"/>
      <c r="C190" s="217" t="s">
        <v>235</v>
      </c>
      <c r="D190" s="217" t="s">
        <v>138</v>
      </c>
      <c r="E190" s="218" t="s">
        <v>236</v>
      </c>
      <c r="F190" s="219" t="s">
        <v>237</v>
      </c>
      <c r="G190" s="220" t="s">
        <v>141</v>
      </c>
      <c r="H190" s="221">
        <v>40.225000000000001</v>
      </c>
      <c r="I190" s="222"/>
      <c r="J190" s="223">
        <f>ROUND(I190*H190,2)</f>
        <v>0</v>
      </c>
      <c r="K190" s="219" t="s">
        <v>142</v>
      </c>
      <c r="L190" s="46"/>
      <c r="M190" s="224" t="s">
        <v>1</v>
      </c>
      <c r="N190" s="225" t="s">
        <v>40</v>
      </c>
      <c r="O190" s="94"/>
      <c r="P190" s="226">
        <f>O190*H190</f>
        <v>0</v>
      </c>
      <c r="Q190" s="226">
        <v>0</v>
      </c>
      <c r="R190" s="226">
        <f>Q190*H190</f>
        <v>0</v>
      </c>
      <c r="S190" s="226">
        <v>1.8</v>
      </c>
      <c r="T190" s="227">
        <f>S190*H190</f>
        <v>72.405000000000001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8" t="s">
        <v>143</v>
      </c>
      <c r="AT190" s="228" t="s">
        <v>138</v>
      </c>
      <c r="AU190" s="228" t="s">
        <v>83</v>
      </c>
      <c r="AY190" s="19" t="s">
        <v>135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9" t="s">
        <v>143</v>
      </c>
      <c r="BK190" s="229">
        <f>ROUND(I190*H190,2)</f>
        <v>0</v>
      </c>
      <c r="BL190" s="19" t="s">
        <v>143</v>
      </c>
      <c r="BM190" s="228" t="s">
        <v>238</v>
      </c>
    </row>
    <row r="191" s="13" customFormat="1">
      <c r="A191" s="13"/>
      <c r="B191" s="235"/>
      <c r="C191" s="236"/>
      <c r="D191" s="230" t="s">
        <v>152</v>
      </c>
      <c r="E191" s="237" t="s">
        <v>1</v>
      </c>
      <c r="F191" s="238" t="s">
        <v>239</v>
      </c>
      <c r="G191" s="236"/>
      <c r="H191" s="239">
        <v>40.225000000000001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152</v>
      </c>
      <c r="AU191" s="245" t="s">
        <v>83</v>
      </c>
      <c r="AV191" s="13" t="s">
        <v>83</v>
      </c>
      <c r="AW191" s="13" t="s">
        <v>30</v>
      </c>
      <c r="AX191" s="13" t="s">
        <v>81</v>
      </c>
      <c r="AY191" s="245" t="s">
        <v>135</v>
      </c>
    </row>
    <row r="192" s="2" customFormat="1" ht="24.15" customHeight="1">
      <c r="A192" s="40"/>
      <c r="B192" s="41"/>
      <c r="C192" s="217" t="s">
        <v>240</v>
      </c>
      <c r="D192" s="217" t="s">
        <v>138</v>
      </c>
      <c r="E192" s="218" t="s">
        <v>241</v>
      </c>
      <c r="F192" s="219" t="s">
        <v>242</v>
      </c>
      <c r="G192" s="220" t="s">
        <v>141</v>
      </c>
      <c r="H192" s="221">
        <v>20</v>
      </c>
      <c r="I192" s="222"/>
      <c r="J192" s="223">
        <f>ROUND(I192*H192,2)</f>
        <v>0</v>
      </c>
      <c r="K192" s="219" t="s">
        <v>142</v>
      </c>
      <c r="L192" s="46"/>
      <c r="M192" s="224" t="s">
        <v>1</v>
      </c>
      <c r="N192" s="225" t="s">
        <v>40</v>
      </c>
      <c r="O192" s="94"/>
      <c r="P192" s="226">
        <f>O192*H192</f>
        <v>0</v>
      </c>
      <c r="Q192" s="226">
        <v>0</v>
      </c>
      <c r="R192" s="226">
        <f>Q192*H192</f>
        <v>0</v>
      </c>
      <c r="S192" s="226">
        <v>1.5940000000000001</v>
      </c>
      <c r="T192" s="227">
        <f>S192*H192</f>
        <v>31.880000000000003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8" t="s">
        <v>143</v>
      </c>
      <c r="AT192" s="228" t="s">
        <v>138</v>
      </c>
      <c r="AU192" s="228" t="s">
        <v>83</v>
      </c>
      <c r="AY192" s="19" t="s">
        <v>135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9" t="s">
        <v>143</v>
      </c>
      <c r="BK192" s="229">
        <f>ROUND(I192*H192,2)</f>
        <v>0</v>
      </c>
      <c r="BL192" s="19" t="s">
        <v>143</v>
      </c>
      <c r="BM192" s="228" t="s">
        <v>243</v>
      </c>
    </row>
    <row r="193" s="13" customFormat="1">
      <c r="A193" s="13"/>
      <c r="B193" s="235"/>
      <c r="C193" s="236"/>
      <c r="D193" s="230" t="s">
        <v>152</v>
      </c>
      <c r="E193" s="237" t="s">
        <v>1</v>
      </c>
      <c r="F193" s="238" t="s">
        <v>244</v>
      </c>
      <c r="G193" s="236"/>
      <c r="H193" s="239">
        <v>20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152</v>
      </c>
      <c r="AU193" s="245" t="s">
        <v>83</v>
      </c>
      <c r="AV193" s="13" t="s">
        <v>83</v>
      </c>
      <c r="AW193" s="13" t="s">
        <v>30</v>
      </c>
      <c r="AX193" s="13" t="s">
        <v>81</v>
      </c>
      <c r="AY193" s="245" t="s">
        <v>135</v>
      </c>
    </row>
    <row r="194" s="2" customFormat="1" ht="37.8" customHeight="1">
      <c r="A194" s="40"/>
      <c r="B194" s="41"/>
      <c r="C194" s="217" t="s">
        <v>245</v>
      </c>
      <c r="D194" s="217" t="s">
        <v>138</v>
      </c>
      <c r="E194" s="218" t="s">
        <v>246</v>
      </c>
      <c r="F194" s="219" t="s">
        <v>247</v>
      </c>
      <c r="G194" s="220" t="s">
        <v>141</v>
      </c>
      <c r="H194" s="221">
        <v>21.206</v>
      </c>
      <c r="I194" s="222"/>
      <c r="J194" s="223">
        <f>ROUND(I194*H194,2)</f>
        <v>0</v>
      </c>
      <c r="K194" s="219" t="s">
        <v>142</v>
      </c>
      <c r="L194" s="46"/>
      <c r="M194" s="224" t="s">
        <v>1</v>
      </c>
      <c r="N194" s="225" t="s">
        <v>40</v>
      </c>
      <c r="O194" s="94"/>
      <c r="P194" s="226">
        <f>O194*H194</f>
        <v>0</v>
      </c>
      <c r="Q194" s="226">
        <v>0</v>
      </c>
      <c r="R194" s="226">
        <f>Q194*H194</f>
        <v>0</v>
      </c>
      <c r="S194" s="226">
        <v>2.2000000000000002</v>
      </c>
      <c r="T194" s="227">
        <f>S194*H194</f>
        <v>46.653200000000005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8" t="s">
        <v>143</v>
      </c>
      <c r="AT194" s="228" t="s">
        <v>138</v>
      </c>
      <c r="AU194" s="228" t="s">
        <v>83</v>
      </c>
      <c r="AY194" s="19" t="s">
        <v>135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9" t="s">
        <v>143</v>
      </c>
      <c r="BK194" s="229">
        <f>ROUND(I194*H194,2)</f>
        <v>0</v>
      </c>
      <c r="BL194" s="19" t="s">
        <v>143</v>
      </c>
      <c r="BM194" s="228" t="s">
        <v>248</v>
      </c>
    </row>
    <row r="195" s="13" customFormat="1">
      <c r="A195" s="13"/>
      <c r="B195" s="235"/>
      <c r="C195" s="236"/>
      <c r="D195" s="230" t="s">
        <v>152</v>
      </c>
      <c r="E195" s="237" t="s">
        <v>1</v>
      </c>
      <c r="F195" s="238" t="s">
        <v>249</v>
      </c>
      <c r="G195" s="236"/>
      <c r="H195" s="239">
        <v>21.206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152</v>
      </c>
      <c r="AU195" s="245" t="s">
        <v>83</v>
      </c>
      <c r="AV195" s="13" t="s">
        <v>83</v>
      </c>
      <c r="AW195" s="13" t="s">
        <v>30</v>
      </c>
      <c r="AX195" s="13" t="s">
        <v>81</v>
      </c>
      <c r="AY195" s="245" t="s">
        <v>135</v>
      </c>
    </row>
    <row r="196" s="2" customFormat="1" ht="24.15" customHeight="1">
      <c r="A196" s="40"/>
      <c r="B196" s="41"/>
      <c r="C196" s="217" t="s">
        <v>7</v>
      </c>
      <c r="D196" s="217" t="s">
        <v>138</v>
      </c>
      <c r="E196" s="218" t="s">
        <v>250</v>
      </c>
      <c r="F196" s="219" t="s">
        <v>251</v>
      </c>
      <c r="G196" s="220" t="s">
        <v>141</v>
      </c>
      <c r="H196" s="221">
        <v>26.507000000000001</v>
      </c>
      <c r="I196" s="222"/>
      <c r="J196" s="223">
        <f>ROUND(I196*H196,2)</f>
        <v>0</v>
      </c>
      <c r="K196" s="219" t="s">
        <v>142</v>
      </c>
      <c r="L196" s="46"/>
      <c r="M196" s="224" t="s">
        <v>1</v>
      </c>
      <c r="N196" s="225" t="s">
        <v>40</v>
      </c>
      <c r="O196" s="94"/>
      <c r="P196" s="226">
        <f>O196*H196</f>
        <v>0</v>
      </c>
      <c r="Q196" s="226">
        <v>0</v>
      </c>
      <c r="R196" s="226">
        <f>Q196*H196</f>
        <v>0</v>
      </c>
      <c r="S196" s="226">
        <v>1.3999999999999999</v>
      </c>
      <c r="T196" s="227">
        <f>S196*H196</f>
        <v>37.1098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8" t="s">
        <v>143</v>
      </c>
      <c r="AT196" s="228" t="s">
        <v>138</v>
      </c>
      <c r="AU196" s="228" t="s">
        <v>83</v>
      </c>
      <c r="AY196" s="19" t="s">
        <v>135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9" t="s">
        <v>143</v>
      </c>
      <c r="BK196" s="229">
        <f>ROUND(I196*H196,2)</f>
        <v>0</v>
      </c>
      <c r="BL196" s="19" t="s">
        <v>143</v>
      </c>
      <c r="BM196" s="228" t="s">
        <v>252</v>
      </c>
    </row>
    <row r="197" s="13" customFormat="1">
      <c r="A197" s="13"/>
      <c r="B197" s="235"/>
      <c r="C197" s="236"/>
      <c r="D197" s="230" t="s">
        <v>152</v>
      </c>
      <c r="E197" s="237" t="s">
        <v>1</v>
      </c>
      <c r="F197" s="238" t="s">
        <v>253</v>
      </c>
      <c r="G197" s="236"/>
      <c r="H197" s="239">
        <v>26.507000000000001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152</v>
      </c>
      <c r="AU197" s="245" t="s">
        <v>83</v>
      </c>
      <c r="AV197" s="13" t="s">
        <v>83</v>
      </c>
      <c r="AW197" s="13" t="s">
        <v>30</v>
      </c>
      <c r="AX197" s="13" t="s">
        <v>81</v>
      </c>
      <c r="AY197" s="245" t="s">
        <v>135</v>
      </c>
    </row>
    <row r="198" s="2" customFormat="1" ht="24.15" customHeight="1">
      <c r="A198" s="40"/>
      <c r="B198" s="41"/>
      <c r="C198" s="217" t="s">
        <v>254</v>
      </c>
      <c r="D198" s="217" t="s">
        <v>138</v>
      </c>
      <c r="E198" s="218" t="s">
        <v>255</v>
      </c>
      <c r="F198" s="219" t="s">
        <v>256</v>
      </c>
      <c r="G198" s="220" t="s">
        <v>165</v>
      </c>
      <c r="H198" s="221">
        <v>42</v>
      </c>
      <c r="I198" s="222"/>
      <c r="J198" s="223">
        <f>ROUND(I198*H198,2)</f>
        <v>0</v>
      </c>
      <c r="K198" s="219" t="s">
        <v>142</v>
      </c>
      <c r="L198" s="46"/>
      <c r="M198" s="224" t="s">
        <v>1</v>
      </c>
      <c r="N198" s="225" t="s">
        <v>40</v>
      </c>
      <c r="O198" s="94"/>
      <c r="P198" s="226">
        <f>O198*H198</f>
        <v>0</v>
      </c>
      <c r="Q198" s="226">
        <v>0</v>
      </c>
      <c r="R198" s="226">
        <f>Q198*H198</f>
        <v>0</v>
      </c>
      <c r="S198" s="226">
        <v>0.062</v>
      </c>
      <c r="T198" s="227">
        <f>S198*H198</f>
        <v>2.6040000000000001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8" t="s">
        <v>143</v>
      </c>
      <c r="AT198" s="228" t="s">
        <v>138</v>
      </c>
      <c r="AU198" s="228" t="s">
        <v>83</v>
      </c>
      <c r="AY198" s="19" t="s">
        <v>135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9" t="s">
        <v>143</v>
      </c>
      <c r="BK198" s="229">
        <f>ROUND(I198*H198,2)</f>
        <v>0</v>
      </c>
      <c r="BL198" s="19" t="s">
        <v>143</v>
      </c>
      <c r="BM198" s="228" t="s">
        <v>257</v>
      </c>
    </row>
    <row r="199" s="2" customFormat="1" ht="37.8" customHeight="1">
      <c r="A199" s="40"/>
      <c r="B199" s="41"/>
      <c r="C199" s="217" t="s">
        <v>258</v>
      </c>
      <c r="D199" s="217" t="s">
        <v>138</v>
      </c>
      <c r="E199" s="218" t="s">
        <v>259</v>
      </c>
      <c r="F199" s="219" t="s">
        <v>260</v>
      </c>
      <c r="G199" s="220" t="s">
        <v>174</v>
      </c>
      <c r="H199" s="221">
        <v>265.06900000000002</v>
      </c>
      <c r="I199" s="222"/>
      <c r="J199" s="223">
        <f>ROUND(I199*H199,2)</f>
        <v>0</v>
      </c>
      <c r="K199" s="219" t="s">
        <v>142</v>
      </c>
      <c r="L199" s="46"/>
      <c r="M199" s="224" t="s">
        <v>1</v>
      </c>
      <c r="N199" s="225" t="s">
        <v>40</v>
      </c>
      <c r="O199" s="94"/>
      <c r="P199" s="226">
        <f>O199*H199</f>
        <v>0</v>
      </c>
      <c r="Q199" s="226">
        <v>0</v>
      </c>
      <c r="R199" s="226">
        <f>Q199*H199</f>
        <v>0</v>
      </c>
      <c r="S199" s="226">
        <v>0.071999999999999995</v>
      </c>
      <c r="T199" s="227">
        <f>S199*H199</f>
        <v>19.084968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8" t="s">
        <v>143</v>
      </c>
      <c r="AT199" s="228" t="s">
        <v>138</v>
      </c>
      <c r="AU199" s="228" t="s">
        <v>83</v>
      </c>
      <c r="AY199" s="19" t="s">
        <v>135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9" t="s">
        <v>143</v>
      </c>
      <c r="BK199" s="229">
        <f>ROUND(I199*H199,2)</f>
        <v>0</v>
      </c>
      <c r="BL199" s="19" t="s">
        <v>143</v>
      </c>
      <c r="BM199" s="228" t="s">
        <v>261</v>
      </c>
    </row>
    <row r="200" s="13" customFormat="1">
      <c r="A200" s="13"/>
      <c r="B200" s="235"/>
      <c r="C200" s="236"/>
      <c r="D200" s="230" t="s">
        <v>152</v>
      </c>
      <c r="E200" s="237" t="s">
        <v>1</v>
      </c>
      <c r="F200" s="238" t="s">
        <v>262</v>
      </c>
      <c r="G200" s="236"/>
      <c r="H200" s="239">
        <v>265.06900000000002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152</v>
      </c>
      <c r="AU200" s="245" t="s">
        <v>83</v>
      </c>
      <c r="AV200" s="13" t="s">
        <v>83</v>
      </c>
      <c r="AW200" s="13" t="s">
        <v>30</v>
      </c>
      <c r="AX200" s="13" t="s">
        <v>81</v>
      </c>
      <c r="AY200" s="245" t="s">
        <v>135</v>
      </c>
    </row>
    <row r="201" s="12" customFormat="1" ht="22.8" customHeight="1">
      <c r="A201" s="12"/>
      <c r="B201" s="201"/>
      <c r="C201" s="202"/>
      <c r="D201" s="203" t="s">
        <v>72</v>
      </c>
      <c r="E201" s="215" t="s">
        <v>263</v>
      </c>
      <c r="F201" s="215" t="s">
        <v>264</v>
      </c>
      <c r="G201" s="202"/>
      <c r="H201" s="202"/>
      <c r="I201" s="205"/>
      <c r="J201" s="216">
        <f>BK201</f>
        <v>0</v>
      </c>
      <c r="K201" s="202"/>
      <c r="L201" s="207"/>
      <c r="M201" s="208"/>
      <c r="N201" s="209"/>
      <c r="O201" s="209"/>
      <c r="P201" s="210">
        <f>SUM(P202:P218)</f>
        <v>0</v>
      </c>
      <c r="Q201" s="209"/>
      <c r="R201" s="210">
        <f>SUM(R202:R218)</f>
        <v>0</v>
      </c>
      <c r="S201" s="209"/>
      <c r="T201" s="211">
        <f>SUM(T202:T218)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2" t="s">
        <v>81</v>
      </c>
      <c r="AT201" s="213" t="s">
        <v>72</v>
      </c>
      <c r="AU201" s="213" t="s">
        <v>81</v>
      </c>
      <c r="AY201" s="212" t="s">
        <v>135</v>
      </c>
      <c r="BK201" s="214">
        <f>SUM(BK202:BK218)</f>
        <v>0</v>
      </c>
    </row>
    <row r="202" s="2" customFormat="1" ht="14.4" customHeight="1">
      <c r="A202" s="40"/>
      <c r="B202" s="41"/>
      <c r="C202" s="217" t="s">
        <v>265</v>
      </c>
      <c r="D202" s="217" t="s">
        <v>138</v>
      </c>
      <c r="E202" s="218" t="s">
        <v>266</v>
      </c>
      <c r="F202" s="219" t="s">
        <v>267</v>
      </c>
      <c r="G202" s="220" t="s">
        <v>185</v>
      </c>
      <c r="H202" s="221">
        <v>2.52</v>
      </c>
      <c r="I202" s="222"/>
      <c r="J202" s="223">
        <f>ROUND(I202*H202,2)</f>
        <v>0</v>
      </c>
      <c r="K202" s="219" t="s">
        <v>1</v>
      </c>
      <c r="L202" s="46"/>
      <c r="M202" s="224" t="s">
        <v>1</v>
      </c>
      <c r="N202" s="225" t="s">
        <v>40</v>
      </c>
      <c r="O202" s="94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8" t="s">
        <v>143</v>
      </c>
      <c r="AT202" s="228" t="s">
        <v>138</v>
      </c>
      <c r="AU202" s="228" t="s">
        <v>83</v>
      </c>
      <c r="AY202" s="19" t="s">
        <v>135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9" t="s">
        <v>143</v>
      </c>
      <c r="BK202" s="229">
        <f>ROUND(I202*H202,2)</f>
        <v>0</v>
      </c>
      <c r="BL202" s="19" t="s">
        <v>143</v>
      </c>
      <c r="BM202" s="228" t="s">
        <v>268</v>
      </c>
    </row>
    <row r="203" s="2" customFormat="1" ht="24.15" customHeight="1">
      <c r="A203" s="40"/>
      <c r="B203" s="41"/>
      <c r="C203" s="217" t="s">
        <v>269</v>
      </c>
      <c r="D203" s="217" t="s">
        <v>138</v>
      </c>
      <c r="E203" s="218" t="s">
        <v>270</v>
      </c>
      <c r="F203" s="219" t="s">
        <v>271</v>
      </c>
      <c r="G203" s="220" t="s">
        <v>185</v>
      </c>
      <c r="H203" s="221">
        <v>358.91000000000003</v>
      </c>
      <c r="I203" s="222"/>
      <c r="J203" s="223">
        <f>ROUND(I203*H203,2)</f>
        <v>0</v>
      </c>
      <c r="K203" s="219" t="s">
        <v>142</v>
      </c>
      <c r="L203" s="46"/>
      <c r="M203" s="224" t="s">
        <v>1</v>
      </c>
      <c r="N203" s="225" t="s">
        <v>40</v>
      </c>
      <c r="O203" s="94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8" t="s">
        <v>143</v>
      </c>
      <c r="AT203" s="228" t="s">
        <v>138</v>
      </c>
      <c r="AU203" s="228" t="s">
        <v>83</v>
      </c>
      <c r="AY203" s="19" t="s">
        <v>135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9" t="s">
        <v>143</v>
      </c>
      <c r="BK203" s="229">
        <f>ROUND(I203*H203,2)</f>
        <v>0</v>
      </c>
      <c r="BL203" s="19" t="s">
        <v>143</v>
      </c>
      <c r="BM203" s="228" t="s">
        <v>272</v>
      </c>
    </row>
    <row r="204" s="2" customFormat="1" ht="24.15" customHeight="1">
      <c r="A204" s="40"/>
      <c r="B204" s="41"/>
      <c r="C204" s="217" t="s">
        <v>273</v>
      </c>
      <c r="D204" s="217" t="s">
        <v>138</v>
      </c>
      <c r="E204" s="218" t="s">
        <v>274</v>
      </c>
      <c r="F204" s="219" t="s">
        <v>275</v>
      </c>
      <c r="G204" s="220" t="s">
        <v>185</v>
      </c>
      <c r="H204" s="221">
        <v>717.82000000000005</v>
      </c>
      <c r="I204" s="222"/>
      <c r="J204" s="223">
        <f>ROUND(I204*H204,2)</f>
        <v>0</v>
      </c>
      <c r="K204" s="219" t="s">
        <v>142</v>
      </c>
      <c r="L204" s="46"/>
      <c r="M204" s="224" t="s">
        <v>1</v>
      </c>
      <c r="N204" s="225" t="s">
        <v>40</v>
      </c>
      <c r="O204" s="94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8" t="s">
        <v>143</v>
      </c>
      <c r="AT204" s="228" t="s">
        <v>138</v>
      </c>
      <c r="AU204" s="228" t="s">
        <v>83</v>
      </c>
      <c r="AY204" s="19" t="s">
        <v>135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9" t="s">
        <v>143</v>
      </c>
      <c r="BK204" s="229">
        <f>ROUND(I204*H204,2)</f>
        <v>0</v>
      </c>
      <c r="BL204" s="19" t="s">
        <v>143</v>
      </c>
      <c r="BM204" s="228" t="s">
        <v>276</v>
      </c>
    </row>
    <row r="205" s="13" customFormat="1">
      <c r="A205" s="13"/>
      <c r="B205" s="235"/>
      <c r="C205" s="236"/>
      <c r="D205" s="230" t="s">
        <v>152</v>
      </c>
      <c r="E205" s="237" t="s">
        <v>1</v>
      </c>
      <c r="F205" s="238" t="s">
        <v>277</v>
      </c>
      <c r="G205" s="236"/>
      <c r="H205" s="239">
        <v>717.82000000000005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152</v>
      </c>
      <c r="AU205" s="245" t="s">
        <v>83</v>
      </c>
      <c r="AV205" s="13" t="s">
        <v>83</v>
      </c>
      <c r="AW205" s="13" t="s">
        <v>30</v>
      </c>
      <c r="AX205" s="13" t="s">
        <v>81</v>
      </c>
      <c r="AY205" s="245" t="s">
        <v>135</v>
      </c>
    </row>
    <row r="206" s="2" customFormat="1" ht="24.15" customHeight="1">
      <c r="A206" s="40"/>
      <c r="B206" s="41"/>
      <c r="C206" s="217" t="s">
        <v>278</v>
      </c>
      <c r="D206" s="217" t="s">
        <v>138</v>
      </c>
      <c r="E206" s="218" t="s">
        <v>279</v>
      </c>
      <c r="F206" s="219" t="s">
        <v>280</v>
      </c>
      <c r="G206" s="220" t="s">
        <v>185</v>
      </c>
      <c r="H206" s="221">
        <v>358.91000000000003</v>
      </c>
      <c r="I206" s="222"/>
      <c r="J206" s="223">
        <f>ROUND(I206*H206,2)</f>
        <v>0</v>
      </c>
      <c r="K206" s="219" t="s">
        <v>142</v>
      </c>
      <c r="L206" s="46"/>
      <c r="M206" s="224" t="s">
        <v>1</v>
      </c>
      <c r="N206" s="225" t="s">
        <v>40</v>
      </c>
      <c r="O206" s="94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8" t="s">
        <v>143</v>
      </c>
      <c r="AT206" s="228" t="s">
        <v>138</v>
      </c>
      <c r="AU206" s="228" t="s">
        <v>83</v>
      </c>
      <c r="AY206" s="19" t="s">
        <v>135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9" t="s">
        <v>143</v>
      </c>
      <c r="BK206" s="229">
        <f>ROUND(I206*H206,2)</f>
        <v>0</v>
      </c>
      <c r="BL206" s="19" t="s">
        <v>143</v>
      </c>
      <c r="BM206" s="228" t="s">
        <v>281</v>
      </c>
    </row>
    <row r="207" s="2" customFormat="1" ht="24.15" customHeight="1">
      <c r="A207" s="40"/>
      <c r="B207" s="41"/>
      <c r="C207" s="217" t="s">
        <v>282</v>
      </c>
      <c r="D207" s="217" t="s">
        <v>138</v>
      </c>
      <c r="E207" s="218" t="s">
        <v>283</v>
      </c>
      <c r="F207" s="219" t="s">
        <v>284</v>
      </c>
      <c r="G207" s="220" t="s">
        <v>185</v>
      </c>
      <c r="H207" s="221">
        <v>10408.389999999999</v>
      </c>
      <c r="I207" s="222"/>
      <c r="J207" s="223">
        <f>ROUND(I207*H207,2)</f>
        <v>0</v>
      </c>
      <c r="K207" s="219" t="s">
        <v>142</v>
      </c>
      <c r="L207" s="46"/>
      <c r="M207" s="224" t="s">
        <v>1</v>
      </c>
      <c r="N207" s="225" t="s">
        <v>40</v>
      </c>
      <c r="O207" s="94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8" t="s">
        <v>143</v>
      </c>
      <c r="AT207" s="228" t="s">
        <v>138</v>
      </c>
      <c r="AU207" s="228" t="s">
        <v>83</v>
      </c>
      <c r="AY207" s="19" t="s">
        <v>135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9" t="s">
        <v>143</v>
      </c>
      <c r="BK207" s="229">
        <f>ROUND(I207*H207,2)</f>
        <v>0</v>
      </c>
      <c r="BL207" s="19" t="s">
        <v>143</v>
      </c>
      <c r="BM207" s="228" t="s">
        <v>285</v>
      </c>
    </row>
    <row r="208" s="13" customFormat="1">
      <c r="A208" s="13"/>
      <c r="B208" s="235"/>
      <c r="C208" s="236"/>
      <c r="D208" s="230" t="s">
        <v>152</v>
      </c>
      <c r="E208" s="237" t="s">
        <v>1</v>
      </c>
      <c r="F208" s="238" t="s">
        <v>286</v>
      </c>
      <c r="G208" s="236"/>
      <c r="H208" s="239">
        <v>10408.389999999999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152</v>
      </c>
      <c r="AU208" s="245" t="s">
        <v>83</v>
      </c>
      <c r="AV208" s="13" t="s">
        <v>83</v>
      </c>
      <c r="AW208" s="13" t="s">
        <v>30</v>
      </c>
      <c r="AX208" s="13" t="s">
        <v>81</v>
      </c>
      <c r="AY208" s="245" t="s">
        <v>135</v>
      </c>
    </row>
    <row r="209" s="2" customFormat="1" ht="24.15" customHeight="1">
      <c r="A209" s="40"/>
      <c r="B209" s="41"/>
      <c r="C209" s="217" t="s">
        <v>287</v>
      </c>
      <c r="D209" s="217" t="s">
        <v>138</v>
      </c>
      <c r="E209" s="218" t="s">
        <v>288</v>
      </c>
      <c r="F209" s="219" t="s">
        <v>289</v>
      </c>
      <c r="G209" s="220" t="s">
        <v>185</v>
      </c>
      <c r="H209" s="221">
        <v>203.905</v>
      </c>
      <c r="I209" s="222"/>
      <c r="J209" s="223">
        <f>ROUND(I209*H209,2)</f>
        <v>0</v>
      </c>
      <c r="K209" s="219" t="s">
        <v>142</v>
      </c>
      <c r="L209" s="46"/>
      <c r="M209" s="224" t="s">
        <v>1</v>
      </c>
      <c r="N209" s="225" t="s">
        <v>40</v>
      </c>
      <c r="O209" s="94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8" t="s">
        <v>143</v>
      </c>
      <c r="AT209" s="228" t="s">
        <v>138</v>
      </c>
      <c r="AU209" s="228" t="s">
        <v>83</v>
      </c>
      <c r="AY209" s="19" t="s">
        <v>135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9" t="s">
        <v>143</v>
      </c>
      <c r="BK209" s="229">
        <f>ROUND(I209*H209,2)</f>
        <v>0</v>
      </c>
      <c r="BL209" s="19" t="s">
        <v>143</v>
      </c>
      <c r="BM209" s="228" t="s">
        <v>290</v>
      </c>
    </row>
    <row r="210" s="13" customFormat="1">
      <c r="A210" s="13"/>
      <c r="B210" s="235"/>
      <c r="C210" s="236"/>
      <c r="D210" s="230" t="s">
        <v>152</v>
      </c>
      <c r="E210" s="237" t="s">
        <v>1</v>
      </c>
      <c r="F210" s="238" t="s">
        <v>291</v>
      </c>
      <c r="G210" s="236"/>
      <c r="H210" s="239">
        <v>358.90499999999997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152</v>
      </c>
      <c r="AU210" s="245" t="s">
        <v>83</v>
      </c>
      <c r="AV210" s="13" t="s">
        <v>83</v>
      </c>
      <c r="AW210" s="13" t="s">
        <v>30</v>
      </c>
      <c r="AX210" s="13" t="s">
        <v>73</v>
      </c>
      <c r="AY210" s="245" t="s">
        <v>135</v>
      </c>
    </row>
    <row r="211" s="15" customFormat="1">
      <c r="A211" s="15"/>
      <c r="B211" s="257"/>
      <c r="C211" s="258"/>
      <c r="D211" s="230" t="s">
        <v>152</v>
      </c>
      <c r="E211" s="259" t="s">
        <v>1</v>
      </c>
      <c r="F211" s="260" t="s">
        <v>292</v>
      </c>
      <c r="G211" s="258"/>
      <c r="H211" s="259" t="s">
        <v>1</v>
      </c>
      <c r="I211" s="261"/>
      <c r="J211" s="258"/>
      <c r="K211" s="258"/>
      <c r="L211" s="262"/>
      <c r="M211" s="263"/>
      <c r="N211" s="264"/>
      <c r="O211" s="264"/>
      <c r="P211" s="264"/>
      <c r="Q211" s="264"/>
      <c r="R211" s="264"/>
      <c r="S211" s="264"/>
      <c r="T211" s="26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6" t="s">
        <v>152</v>
      </c>
      <c r="AU211" s="266" t="s">
        <v>83</v>
      </c>
      <c r="AV211" s="15" t="s">
        <v>81</v>
      </c>
      <c r="AW211" s="15" t="s">
        <v>30</v>
      </c>
      <c r="AX211" s="15" t="s">
        <v>73</v>
      </c>
      <c r="AY211" s="266" t="s">
        <v>135</v>
      </c>
    </row>
    <row r="212" s="13" customFormat="1">
      <c r="A212" s="13"/>
      <c r="B212" s="235"/>
      <c r="C212" s="236"/>
      <c r="D212" s="230" t="s">
        <v>152</v>
      </c>
      <c r="E212" s="237" t="s">
        <v>1</v>
      </c>
      <c r="F212" s="238" t="s">
        <v>293</v>
      </c>
      <c r="G212" s="236"/>
      <c r="H212" s="239">
        <v>-2.52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152</v>
      </c>
      <c r="AU212" s="245" t="s">
        <v>83</v>
      </c>
      <c r="AV212" s="13" t="s">
        <v>83</v>
      </c>
      <c r="AW212" s="13" t="s">
        <v>30</v>
      </c>
      <c r="AX212" s="13" t="s">
        <v>73</v>
      </c>
      <c r="AY212" s="245" t="s">
        <v>135</v>
      </c>
    </row>
    <row r="213" s="13" customFormat="1">
      <c r="A213" s="13"/>
      <c r="B213" s="235"/>
      <c r="C213" s="236"/>
      <c r="D213" s="230" t="s">
        <v>152</v>
      </c>
      <c r="E213" s="237" t="s">
        <v>1</v>
      </c>
      <c r="F213" s="238" t="s">
        <v>294</v>
      </c>
      <c r="G213" s="236"/>
      <c r="H213" s="239">
        <v>-21.899999999999999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152</v>
      </c>
      <c r="AU213" s="245" t="s">
        <v>83</v>
      </c>
      <c r="AV213" s="13" t="s">
        <v>83</v>
      </c>
      <c r="AW213" s="13" t="s">
        <v>30</v>
      </c>
      <c r="AX213" s="13" t="s">
        <v>73</v>
      </c>
      <c r="AY213" s="245" t="s">
        <v>135</v>
      </c>
    </row>
    <row r="214" s="13" customFormat="1">
      <c r="A214" s="13"/>
      <c r="B214" s="235"/>
      <c r="C214" s="236"/>
      <c r="D214" s="230" t="s">
        <v>152</v>
      </c>
      <c r="E214" s="237" t="s">
        <v>1</v>
      </c>
      <c r="F214" s="238" t="s">
        <v>295</v>
      </c>
      <c r="G214" s="236"/>
      <c r="H214" s="239">
        <v>-130.58000000000001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152</v>
      </c>
      <c r="AU214" s="245" t="s">
        <v>83</v>
      </c>
      <c r="AV214" s="13" t="s">
        <v>83</v>
      </c>
      <c r="AW214" s="13" t="s">
        <v>30</v>
      </c>
      <c r="AX214" s="13" t="s">
        <v>73</v>
      </c>
      <c r="AY214" s="245" t="s">
        <v>135</v>
      </c>
    </row>
    <row r="215" s="14" customFormat="1">
      <c r="A215" s="14"/>
      <c r="B215" s="246"/>
      <c r="C215" s="247"/>
      <c r="D215" s="230" t="s">
        <v>152</v>
      </c>
      <c r="E215" s="248" t="s">
        <v>1</v>
      </c>
      <c r="F215" s="249" t="s">
        <v>162</v>
      </c>
      <c r="G215" s="247"/>
      <c r="H215" s="250">
        <v>203.905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152</v>
      </c>
      <c r="AU215" s="256" t="s">
        <v>83</v>
      </c>
      <c r="AV215" s="14" t="s">
        <v>143</v>
      </c>
      <c r="AW215" s="14" t="s">
        <v>30</v>
      </c>
      <c r="AX215" s="14" t="s">
        <v>81</v>
      </c>
      <c r="AY215" s="256" t="s">
        <v>135</v>
      </c>
    </row>
    <row r="216" s="2" customFormat="1" ht="24.15" customHeight="1">
      <c r="A216" s="40"/>
      <c r="B216" s="41"/>
      <c r="C216" s="217" t="s">
        <v>296</v>
      </c>
      <c r="D216" s="217" t="s">
        <v>138</v>
      </c>
      <c r="E216" s="218" t="s">
        <v>297</v>
      </c>
      <c r="F216" s="219" t="s">
        <v>298</v>
      </c>
      <c r="G216" s="220" t="s">
        <v>185</v>
      </c>
      <c r="H216" s="221">
        <v>21.899999999999999</v>
      </c>
      <c r="I216" s="222"/>
      <c r="J216" s="223">
        <f>ROUND(I216*H216,2)</f>
        <v>0</v>
      </c>
      <c r="K216" s="219" t="s">
        <v>142</v>
      </c>
      <c r="L216" s="46"/>
      <c r="M216" s="224" t="s">
        <v>1</v>
      </c>
      <c r="N216" s="225" t="s">
        <v>40</v>
      </c>
      <c r="O216" s="94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8" t="s">
        <v>143</v>
      </c>
      <c r="AT216" s="228" t="s">
        <v>138</v>
      </c>
      <c r="AU216" s="228" t="s">
        <v>83</v>
      </c>
      <c r="AY216" s="19" t="s">
        <v>135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9" t="s">
        <v>143</v>
      </c>
      <c r="BK216" s="229">
        <f>ROUND(I216*H216,2)</f>
        <v>0</v>
      </c>
      <c r="BL216" s="19" t="s">
        <v>143</v>
      </c>
      <c r="BM216" s="228" t="s">
        <v>299</v>
      </c>
    </row>
    <row r="217" s="13" customFormat="1">
      <c r="A217" s="13"/>
      <c r="B217" s="235"/>
      <c r="C217" s="236"/>
      <c r="D217" s="230" t="s">
        <v>152</v>
      </c>
      <c r="E217" s="237" t="s">
        <v>1</v>
      </c>
      <c r="F217" s="238" t="s">
        <v>300</v>
      </c>
      <c r="G217" s="236"/>
      <c r="H217" s="239">
        <v>21.899999999999999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152</v>
      </c>
      <c r="AU217" s="245" t="s">
        <v>83</v>
      </c>
      <c r="AV217" s="13" t="s">
        <v>83</v>
      </c>
      <c r="AW217" s="13" t="s">
        <v>30</v>
      </c>
      <c r="AX217" s="13" t="s">
        <v>81</v>
      </c>
      <c r="AY217" s="245" t="s">
        <v>135</v>
      </c>
    </row>
    <row r="218" s="2" customFormat="1" ht="24.15" customHeight="1">
      <c r="A218" s="40"/>
      <c r="B218" s="41"/>
      <c r="C218" s="217" t="s">
        <v>301</v>
      </c>
      <c r="D218" s="217" t="s">
        <v>138</v>
      </c>
      <c r="E218" s="218" t="s">
        <v>302</v>
      </c>
      <c r="F218" s="219" t="s">
        <v>303</v>
      </c>
      <c r="G218" s="220" t="s">
        <v>185</v>
      </c>
      <c r="H218" s="221">
        <v>130.58000000000001</v>
      </c>
      <c r="I218" s="222"/>
      <c r="J218" s="223">
        <f>ROUND(I218*H218,2)</f>
        <v>0</v>
      </c>
      <c r="K218" s="219" t="s">
        <v>142</v>
      </c>
      <c r="L218" s="46"/>
      <c r="M218" s="224" t="s">
        <v>1</v>
      </c>
      <c r="N218" s="225" t="s">
        <v>40</v>
      </c>
      <c r="O218" s="94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8" t="s">
        <v>143</v>
      </c>
      <c r="AT218" s="228" t="s">
        <v>138</v>
      </c>
      <c r="AU218" s="228" t="s">
        <v>83</v>
      </c>
      <c r="AY218" s="19" t="s">
        <v>135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9" t="s">
        <v>143</v>
      </c>
      <c r="BK218" s="229">
        <f>ROUND(I218*H218,2)</f>
        <v>0</v>
      </c>
      <c r="BL218" s="19" t="s">
        <v>143</v>
      </c>
      <c r="BM218" s="228" t="s">
        <v>304</v>
      </c>
    </row>
    <row r="219" s="12" customFormat="1" ht="22.8" customHeight="1">
      <c r="A219" s="12"/>
      <c r="B219" s="201"/>
      <c r="C219" s="202"/>
      <c r="D219" s="203" t="s">
        <v>72</v>
      </c>
      <c r="E219" s="215" t="s">
        <v>305</v>
      </c>
      <c r="F219" s="215" t="s">
        <v>306</v>
      </c>
      <c r="G219" s="202"/>
      <c r="H219" s="202"/>
      <c r="I219" s="205"/>
      <c r="J219" s="216">
        <f>BK219</f>
        <v>0</v>
      </c>
      <c r="K219" s="202"/>
      <c r="L219" s="207"/>
      <c r="M219" s="208"/>
      <c r="N219" s="209"/>
      <c r="O219" s="209"/>
      <c r="P219" s="210">
        <f>P220</f>
        <v>0</v>
      </c>
      <c r="Q219" s="209"/>
      <c r="R219" s="210">
        <f>R220</f>
        <v>0</v>
      </c>
      <c r="S219" s="209"/>
      <c r="T219" s="211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2" t="s">
        <v>81</v>
      </c>
      <c r="AT219" s="213" t="s">
        <v>72</v>
      </c>
      <c r="AU219" s="213" t="s">
        <v>81</v>
      </c>
      <c r="AY219" s="212" t="s">
        <v>135</v>
      </c>
      <c r="BK219" s="214">
        <f>BK220</f>
        <v>0</v>
      </c>
    </row>
    <row r="220" s="2" customFormat="1" ht="14.4" customHeight="1">
      <c r="A220" s="40"/>
      <c r="B220" s="41"/>
      <c r="C220" s="217" t="s">
        <v>307</v>
      </c>
      <c r="D220" s="217" t="s">
        <v>138</v>
      </c>
      <c r="E220" s="218" t="s">
        <v>308</v>
      </c>
      <c r="F220" s="219" t="s">
        <v>309</v>
      </c>
      <c r="G220" s="220" t="s">
        <v>185</v>
      </c>
      <c r="H220" s="221">
        <v>230.96600000000001</v>
      </c>
      <c r="I220" s="222"/>
      <c r="J220" s="223">
        <f>ROUND(I220*H220,2)</f>
        <v>0</v>
      </c>
      <c r="K220" s="219" t="s">
        <v>142</v>
      </c>
      <c r="L220" s="46"/>
      <c r="M220" s="224" t="s">
        <v>1</v>
      </c>
      <c r="N220" s="225" t="s">
        <v>40</v>
      </c>
      <c r="O220" s="94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8" t="s">
        <v>143</v>
      </c>
      <c r="AT220" s="228" t="s">
        <v>138</v>
      </c>
      <c r="AU220" s="228" t="s">
        <v>83</v>
      </c>
      <c r="AY220" s="19" t="s">
        <v>135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9" t="s">
        <v>143</v>
      </c>
      <c r="BK220" s="229">
        <f>ROUND(I220*H220,2)</f>
        <v>0</v>
      </c>
      <c r="BL220" s="19" t="s">
        <v>143</v>
      </c>
      <c r="BM220" s="228" t="s">
        <v>310</v>
      </c>
    </row>
    <row r="221" s="12" customFormat="1" ht="25.92" customHeight="1">
      <c r="A221" s="12"/>
      <c r="B221" s="201"/>
      <c r="C221" s="202"/>
      <c r="D221" s="203" t="s">
        <v>72</v>
      </c>
      <c r="E221" s="204" t="s">
        <v>311</v>
      </c>
      <c r="F221" s="204" t="s">
        <v>312</v>
      </c>
      <c r="G221" s="202"/>
      <c r="H221" s="202"/>
      <c r="I221" s="205"/>
      <c r="J221" s="206">
        <f>BK221</f>
        <v>0</v>
      </c>
      <c r="K221" s="202"/>
      <c r="L221" s="207"/>
      <c r="M221" s="208"/>
      <c r="N221" s="209"/>
      <c r="O221" s="209"/>
      <c r="P221" s="210">
        <f>P222+P224+P226+P446+P454+P463+P504+P507</f>
        <v>0</v>
      </c>
      <c r="Q221" s="209"/>
      <c r="R221" s="210">
        <f>R222+R224+R226+R446+R454+R463+R504+R507</f>
        <v>101.16768929000001</v>
      </c>
      <c r="S221" s="209"/>
      <c r="T221" s="211">
        <f>T222+T224+T226+T446+T454+T463+T504+T507</f>
        <v>163.783714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2" t="s">
        <v>83</v>
      </c>
      <c r="AT221" s="213" t="s">
        <v>72</v>
      </c>
      <c r="AU221" s="213" t="s">
        <v>73</v>
      </c>
      <c r="AY221" s="212" t="s">
        <v>135</v>
      </c>
      <c r="BK221" s="214">
        <f>BK222+BK224+BK226+BK446+BK454+BK463+BK504+BK507</f>
        <v>0</v>
      </c>
    </row>
    <row r="222" s="12" customFormat="1" ht="22.8" customHeight="1">
      <c r="A222" s="12"/>
      <c r="B222" s="201"/>
      <c r="C222" s="202"/>
      <c r="D222" s="203" t="s">
        <v>72</v>
      </c>
      <c r="E222" s="215" t="s">
        <v>313</v>
      </c>
      <c r="F222" s="215" t="s">
        <v>314</v>
      </c>
      <c r="G222" s="202"/>
      <c r="H222" s="202"/>
      <c r="I222" s="205"/>
      <c r="J222" s="216">
        <f>BK222</f>
        <v>0</v>
      </c>
      <c r="K222" s="202"/>
      <c r="L222" s="207"/>
      <c r="M222" s="208"/>
      <c r="N222" s="209"/>
      <c r="O222" s="209"/>
      <c r="P222" s="210">
        <f>P223</f>
        <v>0</v>
      </c>
      <c r="Q222" s="209"/>
      <c r="R222" s="210">
        <f>R223</f>
        <v>0</v>
      </c>
      <c r="S222" s="209"/>
      <c r="T222" s="211">
        <f>T223</f>
        <v>22.900000000000002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2" t="s">
        <v>83</v>
      </c>
      <c r="AT222" s="213" t="s">
        <v>72</v>
      </c>
      <c r="AU222" s="213" t="s">
        <v>81</v>
      </c>
      <c r="AY222" s="212" t="s">
        <v>135</v>
      </c>
      <c r="BK222" s="214">
        <f>BK223</f>
        <v>0</v>
      </c>
    </row>
    <row r="223" s="2" customFormat="1" ht="14.4" customHeight="1">
      <c r="A223" s="40"/>
      <c r="B223" s="41"/>
      <c r="C223" s="217" t="s">
        <v>315</v>
      </c>
      <c r="D223" s="217" t="s">
        <v>138</v>
      </c>
      <c r="E223" s="218" t="s">
        <v>316</v>
      </c>
      <c r="F223" s="219" t="s">
        <v>317</v>
      </c>
      <c r="G223" s="220" t="s">
        <v>174</v>
      </c>
      <c r="H223" s="221">
        <v>2290</v>
      </c>
      <c r="I223" s="222"/>
      <c r="J223" s="223">
        <f>ROUND(I223*H223,2)</f>
        <v>0</v>
      </c>
      <c r="K223" s="219" t="s">
        <v>142</v>
      </c>
      <c r="L223" s="46"/>
      <c r="M223" s="224" t="s">
        <v>1</v>
      </c>
      <c r="N223" s="225" t="s">
        <v>40</v>
      </c>
      <c r="O223" s="94"/>
      <c r="P223" s="226">
        <f>O223*H223</f>
        <v>0</v>
      </c>
      <c r="Q223" s="226">
        <v>0</v>
      </c>
      <c r="R223" s="226">
        <f>Q223*H223</f>
        <v>0</v>
      </c>
      <c r="S223" s="226">
        <v>0.01</v>
      </c>
      <c r="T223" s="227">
        <f>S223*H223</f>
        <v>22.900000000000002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8" t="s">
        <v>226</v>
      </c>
      <c r="AT223" s="228" t="s">
        <v>138</v>
      </c>
      <c r="AU223" s="228" t="s">
        <v>83</v>
      </c>
      <c r="AY223" s="19" t="s">
        <v>135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9" t="s">
        <v>143</v>
      </c>
      <c r="BK223" s="229">
        <f>ROUND(I223*H223,2)</f>
        <v>0</v>
      </c>
      <c r="BL223" s="19" t="s">
        <v>226</v>
      </c>
      <c r="BM223" s="228" t="s">
        <v>318</v>
      </c>
    </row>
    <row r="224" s="12" customFormat="1" ht="22.8" customHeight="1">
      <c r="A224" s="12"/>
      <c r="B224" s="201"/>
      <c r="C224" s="202"/>
      <c r="D224" s="203" t="s">
        <v>72</v>
      </c>
      <c r="E224" s="215" t="s">
        <v>319</v>
      </c>
      <c r="F224" s="215" t="s">
        <v>320</v>
      </c>
      <c r="G224" s="202"/>
      <c r="H224" s="202"/>
      <c r="I224" s="205"/>
      <c r="J224" s="216">
        <f>BK224</f>
        <v>0</v>
      </c>
      <c r="K224" s="202"/>
      <c r="L224" s="207"/>
      <c r="M224" s="208"/>
      <c r="N224" s="209"/>
      <c r="O224" s="209"/>
      <c r="P224" s="210">
        <f>P225</f>
        <v>0</v>
      </c>
      <c r="Q224" s="209"/>
      <c r="R224" s="210">
        <f>R225</f>
        <v>0</v>
      </c>
      <c r="S224" s="209"/>
      <c r="T224" s="211">
        <f>T225</f>
        <v>3.923238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2" t="s">
        <v>83</v>
      </c>
      <c r="AT224" s="213" t="s">
        <v>72</v>
      </c>
      <c r="AU224" s="213" t="s">
        <v>81</v>
      </c>
      <c r="AY224" s="212" t="s">
        <v>135</v>
      </c>
      <c r="BK224" s="214">
        <f>BK225</f>
        <v>0</v>
      </c>
    </row>
    <row r="225" s="2" customFormat="1" ht="24.15" customHeight="1">
      <c r="A225" s="40"/>
      <c r="B225" s="41"/>
      <c r="C225" s="217" t="s">
        <v>321</v>
      </c>
      <c r="D225" s="217" t="s">
        <v>138</v>
      </c>
      <c r="E225" s="218" t="s">
        <v>322</v>
      </c>
      <c r="F225" s="219" t="s">
        <v>323</v>
      </c>
      <c r="G225" s="220" t="s">
        <v>174</v>
      </c>
      <c r="H225" s="221">
        <v>356.65800000000002</v>
      </c>
      <c r="I225" s="222"/>
      <c r="J225" s="223">
        <f>ROUND(I225*H225,2)</f>
        <v>0</v>
      </c>
      <c r="K225" s="219" t="s">
        <v>142</v>
      </c>
      <c r="L225" s="46"/>
      <c r="M225" s="224" t="s">
        <v>1</v>
      </c>
      <c r="N225" s="225" t="s">
        <v>40</v>
      </c>
      <c r="O225" s="94"/>
      <c r="P225" s="226">
        <f>O225*H225</f>
        <v>0</v>
      </c>
      <c r="Q225" s="226">
        <v>0</v>
      </c>
      <c r="R225" s="226">
        <f>Q225*H225</f>
        <v>0</v>
      </c>
      <c r="S225" s="226">
        <v>0.010999999999999999</v>
      </c>
      <c r="T225" s="227">
        <f>S225*H225</f>
        <v>3.923238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8" t="s">
        <v>226</v>
      </c>
      <c r="AT225" s="228" t="s">
        <v>138</v>
      </c>
      <c r="AU225" s="228" t="s">
        <v>83</v>
      </c>
      <c r="AY225" s="19" t="s">
        <v>135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9" t="s">
        <v>143</v>
      </c>
      <c r="BK225" s="229">
        <f>ROUND(I225*H225,2)</f>
        <v>0</v>
      </c>
      <c r="BL225" s="19" t="s">
        <v>226</v>
      </c>
      <c r="BM225" s="228" t="s">
        <v>324</v>
      </c>
    </row>
    <row r="226" s="12" customFormat="1" ht="22.8" customHeight="1">
      <c r="A226" s="12"/>
      <c r="B226" s="201"/>
      <c r="C226" s="202"/>
      <c r="D226" s="203" t="s">
        <v>72</v>
      </c>
      <c r="E226" s="215" t="s">
        <v>325</v>
      </c>
      <c r="F226" s="215" t="s">
        <v>326</v>
      </c>
      <c r="G226" s="202"/>
      <c r="H226" s="202"/>
      <c r="I226" s="205"/>
      <c r="J226" s="216">
        <f>BK226</f>
        <v>0</v>
      </c>
      <c r="K226" s="202"/>
      <c r="L226" s="207"/>
      <c r="M226" s="208"/>
      <c r="N226" s="209"/>
      <c r="O226" s="209"/>
      <c r="P226" s="210">
        <f>P227+SUM(P228:P390)</f>
        <v>0</v>
      </c>
      <c r="Q226" s="209"/>
      <c r="R226" s="210">
        <f>R227+SUM(R228:R390)</f>
        <v>97.315491550000004</v>
      </c>
      <c r="S226" s="209"/>
      <c r="T226" s="211">
        <f>T227+SUM(T228:T390)</f>
        <v>136.960476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2" t="s">
        <v>83</v>
      </c>
      <c r="AT226" s="213" t="s">
        <v>72</v>
      </c>
      <c r="AU226" s="213" t="s">
        <v>81</v>
      </c>
      <c r="AY226" s="212" t="s">
        <v>135</v>
      </c>
      <c r="BK226" s="214">
        <f>BK227+SUM(BK228:BK390)</f>
        <v>0</v>
      </c>
    </row>
    <row r="227" s="2" customFormat="1" ht="24.15" customHeight="1">
      <c r="A227" s="40"/>
      <c r="B227" s="41"/>
      <c r="C227" s="217" t="s">
        <v>327</v>
      </c>
      <c r="D227" s="217" t="s">
        <v>138</v>
      </c>
      <c r="E227" s="218" t="s">
        <v>328</v>
      </c>
      <c r="F227" s="219" t="s">
        <v>329</v>
      </c>
      <c r="G227" s="220" t="s">
        <v>141</v>
      </c>
      <c r="H227" s="221">
        <v>108.86</v>
      </c>
      <c r="I227" s="222"/>
      <c r="J227" s="223">
        <f>ROUND(I227*H227,2)</f>
        <v>0</v>
      </c>
      <c r="K227" s="219" t="s">
        <v>142</v>
      </c>
      <c r="L227" s="46"/>
      <c r="M227" s="224" t="s">
        <v>1</v>
      </c>
      <c r="N227" s="225" t="s">
        <v>40</v>
      </c>
      <c r="O227" s="94"/>
      <c r="P227" s="226">
        <f>O227*H227</f>
        <v>0</v>
      </c>
      <c r="Q227" s="226">
        <v>0.00122</v>
      </c>
      <c r="R227" s="226">
        <f>Q227*H227</f>
        <v>0.13280919999999999</v>
      </c>
      <c r="S227" s="226">
        <v>0</v>
      </c>
      <c r="T227" s="227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8" t="s">
        <v>226</v>
      </c>
      <c r="AT227" s="228" t="s">
        <v>138</v>
      </c>
      <c r="AU227" s="228" t="s">
        <v>83</v>
      </c>
      <c r="AY227" s="19" t="s">
        <v>135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9" t="s">
        <v>143</v>
      </c>
      <c r="BK227" s="229">
        <f>ROUND(I227*H227,2)</f>
        <v>0</v>
      </c>
      <c r="BL227" s="19" t="s">
        <v>226</v>
      </c>
      <c r="BM227" s="228" t="s">
        <v>330</v>
      </c>
    </row>
    <row r="228" s="13" customFormat="1">
      <c r="A228" s="13"/>
      <c r="B228" s="235"/>
      <c r="C228" s="236"/>
      <c r="D228" s="230" t="s">
        <v>152</v>
      </c>
      <c r="E228" s="237" t="s">
        <v>1</v>
      </c>
      <c r="F228" s="238" t="s">
        <v>331</v>
      </c>
      <c r="G228" s="236"/>
      <c r="H228" s="239">
        <v>87.025000000000006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152</v>
      </c>
      <c r="AU228" s="245" t="s">
        <v>83</v>
      </c>
      <c r="AV228" s="13" t="s">
        <v>83</v>
      </c>
      <c r="AW228" s="13" t="s">
        <v>30</v>
      </c>
      <c r="AX228" s="13" t="s">
        <v>73</v>
      </c>
      <c r="AY228" s="245" t="s">
        <v>135</v>
      </c>
    </row>
    <row r="229" s="13" customFormat="1">
      <c r="A229" s="13"/>
      <c r="B229" s="235"/>
      <c r="C229" s="236"/>
      <c r="D229" s="230" t="s">
        <v>152</v>
      </c>
      <c r="E229" s="237" t="s">
        <v>1</v>
      </c>
      <c r="F229" s="238" t="s">
        <v>332</v>
      </c>
      <c r="G229" s="236"/>
      <c r="H229" s="239">
        <v>16.053000000000001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152</v>
      </c>
      <c r="AU229" s="245" t="s">
        <v>83</v>
      </c>
      <c r="AV229" s="13" t="s">
        <v>83</v>
      </c>
      <c r="AW229" s="13" t="s">
        <v>30</v>
      </c>
      <c r="AX229" s="13" t="s">
        <v>73</v>
      </c>
      <c r="AY229" s="245" t="s">
        <v>135</v>
      </c>
    </row>
    <row r="230" s="13" customFormat="1">
      <c r="A230" s="13"/>
      <c r="B230" s="235"/>
      <c r="C230" s="236"/>
      <c r="D230" s="230" t="s">
        <v>152</v>
      </c>
      <c r="E230" s="237" t="s">
        <v>1</v>
      </c>
      <c r="F230" s="238" t="s">
        <v>333</v>
      </c>
      <c r="G230" s="236"/>
      <c r="H230" s="239">
        <v>5.782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152</v>
      </c>
      <c r="AU230" s="245" t="s">
        <v>83</v>
      </c>
      <c r="AV230" s="13" t="s">
        <v>83</v>
      </c>
      <c r="AW230" s="13" t="s">
        <v>30</v>
      </c>
      <c r="AX230" s="13" t="s">
        <v>73</v>
      </c>
      <c r="AY230" s="245" t="s">
        <v>135</v>
      </c>
    </row>
    <row r="231" s="14" customFormat="1">
      <c r="A231" s="14"/>
      <c r="B231" s="246"/>
      <c r="C231" s="247"/>
      <c r="D231" s="230" t="s">
        <v>152</v>
      </c>
      <c r="E231" s="248" t="s">
        <v>1</v>
      </c>
      <c r="F231" s="249" t="s">
        <v>162</v>
      </c>
      <c r="G231" s="247"/>
      <c r="H231" s="250">
        <v>108.86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152</v>
      </c>
      <c r="AU231" s="256" t="s">
        <v>83</v>
      </c>
      <c r="AV231" s="14" t="s">
        <v>143</v>
      </c>
      <c r="AW231" s="14" t="s">
        <v>30</v>
      </c>
      <c r="AX231" s="14" t="s">
        <v>81</v>
      </c>
      <c r="AY231" s="256" t="s">
        <v>135</v>
      </c>
    </row>
    <row r="232" s="2" customFormat="1" ht="24.15" customHeight="1">
      <c r="A232" s="40"/>
      <c r="B232" s="41"/>
      <c r="C232" s="217" t="s">
        <v>334</v>
      </c>
      <c r="D232" s="217" t="s">
        <v>138</v>
      </c>
      <c r="E232" s="218" t="s">
        <v>335</v>
      </c>
      <c r="F232" s="219" t="s">
        <v>336</v>
      </c>
      <c r="G232" s="220" t="s">
        <v>223</v>
      </c>
      <c r="H232" s="221">
        <v>4489.5</v>
      </c>
      <c r="I232" s="222"/>
      <c r="J232" s="223">
        <f>ROUND(I232*H232,2)</f>
        <v>0</v>
      </c>
      <c r="K232" s="219" t="s">
        <v>142</v>
      </c>
      <c r="L232" s="46"/>
      <c r="M232" s="224" t="s">
        <v>1</v>
      </c>
      <c r="N232" s="225" t="s">
        <v>40</v>
      </c>
      <c r="O232" s="94"/>
      <c r="P232" s="226">
        <f>O232*H232</f>
        <v>0</v>
      </c>
      <c r="Q232" s="226">
        <v>0</v>
      </c>
      <c r="R232" s="226">
        <f>Q232*H232</f>
        <v>0</v>
      </c>
      <c r="S232" s="226">
        <v>0.0080000000000000002</v>
      </c>
      <c r="T232" s="227">
        <f>S232*H232</f>
        <v>35.916000000000004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8" t="s">
        <v>226</v>
      </c>
      <c r="AT232" s="228" t="s">
        <v>138</v>
      </c>
      <c r="AU232" s="228" t="s">
        <v>83</v>
      </c>
      <c r="AY232" s="19" t="s">
        <v>135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9" t="s">
        <v>143</v>
      </c>
      <c r="BK232" s="229">
        <f>ROUND(I232*H232,2)</f>
        <v>0</v>
      </c>
      <c r="BL232" s="19" t="s">
        <v>226</v>
      </c>
      <c r="BM232" s="228" t="s">
        <v>337</v>
      </c>
    </row>
    <row r="233" s="13" customFormat="1">
      <c r="A233" s="13"/>
      <c r="B233" s="235"/>
      <c r="C233" s="236"/>
      <c r="D233" s="230" t="s">
        <v>152</v>
      </c>
      <c r="E233" s="237" t="s">
        <v>1</v>
      </c>
      <c r="F233" s="238" t="s">
        <v>338</v>
      </c>
      <c r="G233" s="236"/>
      <c r="H233" s="239">
        <v>4489.5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152</v>
      </c>
      <c r="AU233" s="245" t="s">
        <v>83</v>
      </c>
      <c r="AV233" s="13" t="s">
        <v>83</v>
      </c>
      <c r="AW233" s="13" t="s">
        <v>30</v>
      </c>
      <c r="AX233" s="13" t="s">
        <v>81</v>
      </c>
      <c r="AY233" s="245" t="s">
        <v>135</v>
      </c>
    </row>
    <row r="234" s="2" customFormat="1" ht="24.15" customHeight="1">
      <c r="A234" s="40"/>
      <c r="B234" s="41"/>
      <c r="C234" s="217" t="s">
        <v>339</v>
      </c>
      <c r="D234" s="217" t="s">
        <v>138</v>
      </c>
      <c r="E234" s="218" t="s">
        <v>340</v>
      </c>
      <c r="F234" s="219" t="s">
        <v>341</v>
      </c>
      <c r="G234" s="220" t="s">
        <v>223</v>
      </c>
      <c r="H234" s="221">
        <v>919.79999999999995</v>
      </c>
      <c r="I234" s="222"/>
      <c r="J234" s="223">
        <f>ROUND(I234*H234,2)</f>
        <v>0</v>
      </c>
      <c r="K234" s="219" t="s">
        <v>142</v>
      </c>
      <c r="L234" s="46"/>
      <c r="M234" s="224" t="s">
        <v>1</v>
      </c>
      <c r="N234" s="225" t="s">
        <v>40</v>
      </c>
      <c r="O234" s="94"/>
      <c r="P234" s="226">
        <f>O234*H234</f>
        <v>0</v>
      </c>
      <c r="Q234" s="226">
        <v>0</v>
      </c>
      <c r="R234" s="226">
        <f>Q234*H234</f>
        <v>0</v>
      </c>
      <c r="S234" s="226">
        <v>0.014</v>
      </c>
      <c r="T234" s="227">
        <f>S234*H234</f>
        <v>12.8772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8" t="s">
        <v>226</v>
      </c>
      <c r="AT234" s="228" t="s">
        <v>138</v>
      </c>
      <c r="AU234" s="228" t="s">
        <v>83</v>
      </c>
      <c r="AY234" s="19" t="s">
        <v>135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9" t="s">
        <v>143</v>
      </c>
      <c r="BK234" s="229">
        <f>ROUND(I234*H234,2)</f>
        <v>0</v>
      </c>
      <c r="BL234" s="19" t="s">
        <v>226</v>
      </c>
      <c r="BM234" s="228" t="s">
        <v>342</v>
      </c>
    </row>
    <row r="235" s="13" customFormat="1">
      <c r="A235" s="13"/>
      <c r="B235" s="235"/>
      <c r="C235" s="236"/>
      <c r="D235" s="230" t="s">
        <v>152</v>
      </c>
      <c r="E235" s="237" t="s">
        <v>1</v>
      </c>
      <c r="F235" s="238" t="s">
        <v>343</v>
      </c>
      <c r="G235" s="236"/>
      <c r="H235" s="239">
        <v>919.79999999999995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152</v>
      </c>
      <c r="AU235" s="245" t="s">
        <v>83</v>
      </c>
      <c r="AV235" s="13" t="s">
        <v>83</v>
      </c>
      <c r="AW235" s="13" t="s">
        <v>30</v>
      </c>
      <c r="AX235" s="13" t="s">
        <v>81</v>
      </c>
      <c r="AY235" s="245" t="s">
        <v>135</v>
      </c>
    </row>
    <row r="236" s="2" customFormat="1" ht="24.15" customHeight="1">
      <c r="A236" s="40"/>
      <c r="B236" s="41"/>
      <c r="C236" s="217" t="s">
        <v>344</v>
      </c>
      <c r="D236" s="217" t="s">
        <v>138</v>
      </c>
      <c r="E236" s="218" t="s">
        <v>345</v>
      </c>
      <c r="F236" s="219" t="s">
        <v>346</v>
      </c>
      <c r="G236" s="220" t="s">
        <v>223</v>
      </c>
      <c r="H236" s="221">
        <v>1095</v>
      </c>
      <c r="I236" s="222"/>
      <c r="J236" s="223">
        <f>ROUND(I236*H236,2)</f>
        <v>0</v>
      </c>
      <c r="K236" s="219" t="s">
        <v>142</v>
      </c>
      <c r="L236" s="46"/>
      <c r="M236" s="224" t="s">
        <v>1</v>
      </c>
      <c r="N236" s="225" t="s">
        <v>40</v>
      </c>
      <c r="O236" s="94"/>
      <c r="P236" s="226">
        <f>O236*H236</f>
        <v>0</v>
      </c>
      <c r="Q236" s="226">
        <v>0</v>
      </c>
      <c r="R236" s="226">
        <f>Q236*H236</f>
        <v>0</v>
      </c>
      <c r="S236" s="226">
        <v>0.024</v>
      </c>
      <c r="T236" s="227">
        <f>S236*H236</f>
        <v>26.280000000000001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8" t="s">
        <v>226</v>
      </c>
      <c r="AT236" s="228" t="s">
        <v>138</v>
      </c>
      <c r="AU236" s="228" t="s">
        <v>83</v>
      </c>
      <c r="AY236" s="19" t="s">
        <v>135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9" t="s">
        <v>143</v>
      </c>
      <c r="BK236" s="229">
        <f>ROUND(I236*H236,2)</f>
        <v>0</v>
      </c>
      <c r="BL236" s="19" t="s">
        <v>226</v>
      </c>
      <c r="BM236" s="228" t="s">
        <v>347</v>
      </c>
    </row>
    <row r="237" s="13" customFormat="1">
      <c r="A237" s="13"/>
      <c r="B237" s="235"/>
      <c r="C237" s="236"/>
      <c r="D237" s="230" t="s">
        <v>152</v>
      </c>
      <c r="E237" s="237" t="s">
        <v>1</v>
      </c>
      <c r="F237" s="238" t="s">
        <v>348</v>
      </c>
      <c r="G237" s="236"/>
      <c r="H237" s="239">
        <v>1095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152</v>
      </c>
      <c r="AU237" s="245" t="s">
        <v>83</v>
      </c>
      <c r="AV237" s="13" t="s">
        <v>83</v>
      </c>
      <c r="AW237" s="13" t="s">
        <v>30</v>
      </c>
      <c r="AX237" s="13" t="s">
        <v>81</v>
      </c>
      <c r="AY237" s="245" t="s">
        <v>135</v>
      </c>
    </row>
    <row r="238" s="2" customFormat="1" ht="24.15" customHeight="1">
      <c r="A238" s="40"/>
      <c r="B238" s="41"/>
      <c r="C238" s="217" t="s">
        <v>349</v>
      </c>
      <c r="D238" s="217" t="s">
        <v>138</v>
      </c>
      <c r="E238" s="218" t="s">
        <v>350</v>
      </c>
      <c r="F238" s="219" t="s">
        <v>351</v>
      </c>
      <c r="G238" s="220" t="s">
        <v>223</v>
      </c>
      <c r="H238" s="221">
        <v>1150.9100000000001</v>
      </c>
      <c r="I238" s="222"/>
      <c r="J238" s="223">
        <f>ROUND(I238*H238,2)</f>
        <v>0</v>
      </c>
      <c r="K238" s="219" t="s">
        <v>142</v>
      </c>
      <c r="L238" s="46"/>
      <c r="M238" s="224" t="s">
        <v>1</v>
      </c>
      <c r="N238" s="225" t="s">
        <v>40</v>
      </c>
      <c r="O238" s="94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8" t="s">
        <v>226</v>
      </c>
      <c r="AT238" s="228" t="s">
        <v>138</v>
      </c>
      <c r="AU238" s="228" t="s">
        <v>83</v>
      </c>
      <c r="AY238" s="19" t="s">
        <v>135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9" t="s">
        <v>143</v>
      </c>
      <c r="BK238" s="229">
        <f>ROUND(I238*H238,2)</f>
        <v>0</v>
      </c>
      <c r="BL238" s="19" t="s">
        <v>226</v>
      </c>
      <c r="BM238" s="228" t="s">
        <v>352</v>
      </c>
    </row>
    <row r="239" s="13" customFormat="1">
      <c r="A239" s="13"/>
      <c r="B239" s="235"/>
      <c r="C239" s="236"/>
      <c r="D239" s="230" t="s">
        <v>152</v>
      </c>
      <c r="E239" s="237" t="s">
        <v>1</v>
      </c>
      <c r="F239" s="238" t="s">
        <v>353</v>
      </c>
      <c r="G239" s="236"/>
      <c r="H239" s="239">
        <v>51.840000000000003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152</v>
      </c>
      <c r="AU239" s="245" t="s">
        <v>83</v>
      </c>
      <c r="AV239" s="13" t="s">
        <v>83</v>
      </c>
      <c r="AW239" s="13" t="s">
        <v>30</v>
      </c>
      <c r="AX239" s="13" t="s">
        <v>73</v>
      </c>
      <c r="AY239" s="245" t="s">
        <v>135</v>
      </c>
    </row>
    <row r="240" s="13" customFormat="1">
      <c r="A240" s="13"/>
      <c r="B240" s="235"/>
      <c r="C240" s="236"/>
      <c r="D240" s="230" t="s">
        <v>152</v>
      </c>
      <c r="E240" s="237" t="s">
        <v>1</v>
      </c>
      <c r="F240" s="238" t="s">
        <v>354</v>
      </c>
      <c r="G240" s="236"/>
      <c r="H240" s="239">
        <v>793.27999999999997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152</v>
      </c>
      <c r="AU240" s="245" t="s">
        <v>83</v>
      </c>
      <c r="AV240" s="13" t="s">
        <v>83</v>
      </c>
      <c r="AW240" s="13" t="s">
        <v>30</v>
      </c>
      <c r="AX240" s="13" t="s">
        <v>73</v>
      </c>
      <c r="AY240" s="245" t="s">
        <v>135</v>
      </c>
    </row>
    <row r="241" s="13" customFormat="1">
      <c r="A241" s="13"/>
      <c r="B241" s="235"/>
      <c r="C241" s="236"/>
      <c r="D241" s="230" t="s">
        <v>152</v>
      </c>
      <c r="E241" s="237" t="s">
        <v>1</v>
      </c>
      <c r="F241" s="238" t="s">
        <v>355</v>
      </c>
      <c r="G241" s="236"/>
      <c r="H241" s="239">
        <v>136.40000000000001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152</v>
      </c>
      <c r="AU241" s="245" t="s">
        <v>83</v>
      </c>
      <c r="AV241" s="13" t="s">
        <v>83</v>
      </c>
      <c r="AW241" s="13" t="s">
        <v>30</v>
      </c>
      <c r="AX241" s="13" t="s">
        <v>73</v>
      </c>
      <c r="AY241" s="245" t="s">
        <v>135</v>
      </c>
    </row>
    <row r="242" s="13" customFormat="1">
      <c r="A242" s="13"/>
      <c r="B242" s="235"/>
      <c r="C242" s="236"/>
      <c r="D242" s="230" t="s">
        <v>152</v>
      </c>
      <c r="E242" s="237" t="s">
        <v>1</v>
      </c>
      <c r="F242" s="238" t="s">
        <v>356</v>
      </c>
      <c r="G242" s="236"/>
      <c r="H242" s="239">
        <v>81.340000000000003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152</v>
      </c>
      <c r="AU242" s="245" t="s">
        <v>83</v>
      </c>
      <c r="AV242" s="13" t="s">
        <v>83</v>
      </c>
      <c r="AW242" s="13" t="s">
        <v>30</v>
      </c>
      <c r="AX242" s="13" t="s">
        <v>73</v>
      </c>
      <c r="AY242" s="245" t="s">
        <v>135</v>
      </c>
    </row>
    <row r="243" s="13" customFormat="1">
      <c r="A243" s="13"/>
      <c r="B243" s="235"/>
      <c r="C243" s="236"/>
      <c r="D243" s="230" t="s">
        <v>152</v>
      </c>
      <c r="E243" s="237" t="s">
        <v>1</v>
      </c>
      <c r="F243" s="238" t="s">
        <v>357</v>
      </c>
      <c r="G243" s="236"/>
      <c r="H243" s="239">
        <v>45.950000000000003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152</v>
      </c>
      <c r="AU243" s="245" t="s">
        <v>83</v>
      </c>
      <c r="AV243" s="13" t="s">
        <v>83</v>
      </c>
      <c r="AW243" s="13" t="s">
        <v>30</v>
      </c>
      <c r="AX243" s="13" t="s">
        <v>73</v>
      </c>
      <c r="AY243" s="245" t="s">
        <v>135</v>
      </c>
    </row>
    <row r="244" s="13" customFormat="1">
      <c r="A244" s="13"/>
      <c r="B244" s="235"/>
      <c r="C244" s="236"/>
      <c r="D244" s="230" t="s">
        <v>152</v>
      </c>
      <c r="E244" s="237" t="s">
        <v>1</v>
      </c>
      <c r="F244" s="238" t="s">
        <v>358</v>
      </c>
      <c r="G244" s="236"/>
      <c r="H244" s="239">
        <v>7.2999999999999998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152</v>
      </c>
      <c r="AU244" s="245" t="s">
        <v>83</v>
      </c>
      <c r="AV244" s="13" t="s">
        <v>83</v>
      </c>
      <c r="AW244" s="13" t="s">
        <v>30</v>
      </c>
      <c r="AX244" s="13" t="s">
        <v>73</v>
      </c>
      <c r="AY244" s="245" t="s">
        <v>135</v>
      </c>
    </row>
    <row r="245" s="13" customFormat="1">
      <c r="A245" s="13"/>
      <c r="B245" s="235"/>
      <c r="C245" s="236"/>
      <c r="D245" s="230" t="s">
        <v>152</v>
      </c>
      <c r="E245" s="237" t="s">
        <v>1</v>
      </c>
      <c r="F245" s="238" t="s">
        <v>359</v>
      </c>
      <c r="G245" s="236"/>
      <c r="H245" s="239">
        <v>34.799999999999997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152</v>
      </c>
      <c r="AU245" s="245" t="s">
        <v>83</v>
      </c>
      <c r="AV245" s="13" t="s">
        <v>83</v>
      </c>
      <c r="AW245" s="13" t="s">
        <v>30</v>
      </c>
      <c r="AX245" s="13" t="s">
        <v>73</v>
      </c>
      <c r="AY245" s="245" t="s">
        <v>135</v>
      </c>
    </row>
    <row r="246" s="14" customFormat="1">
      <c r="A246" s="14"/>
      <c r="B246" s="246"/>
      <c r="C246" s="247"/>
      <c r="D246" s="230" t="s">
        <v>152</v>
      </c>
      <c r="E246" s="248" t="s">
        <v>1</v>
      </c>
      <c r="F246" s="249" t="s">
        <v>162</v>
      </c>
      <c r="G246" s="247"/>
      <c r="H246" s="250">
        <v>1150.9099999999999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152</v>
      </c>
      <c r="AU246" s="256" t="s">
        <v>83</v>
      </c>
      <c r="AV246" s="14" t="s">
        <v>143</v>
      </c>
      <c r="AW246" s="14" t="s">
        <v>30</v>
      </c>
      <c r="AX246" s="14" t="s">
        <v>81</v>
      </c>
      <c r="AY246" s="256" t="s">
        <v>135</v>
      </c>
    </row>
    <row r="247" s="2" customFormat="1" ht="14.4" customHeight="1">
      <c r="A247" s="40"/>
      <c r="B247" s="41"/>
      <c r="C247" s="267" t="s">
        <v>360</v>
      </c>
      <c r="D247" s="267" t="s">
        <v>361</v>
      </c>
      <c r="E247" s="268" t="s">
        <v>362</v>
      </c>
      <c r="F247" s="269" t="s">
        <v>363</v>
      </c>
      <c r="G247" s="270" t="s">
        <v>141</v>
      </c>
      <c r="H247" s="271">
        <v>12.385999999999999</v>
      </c>
      <c r="I247" s="272"/>
      <c r="J247" s="273">
        <f>ROUND(I247*H247,2)</f>
        <v>0</v>
      </c>
      <c r="K247" s="269" t="s">
        <v>142</v>
      </c>
      <c r="L247" s="274"/>
      <c r="M247" s="275" t="s">
        <v>1</v>
      </c>
      <c r="N247" s="276" t="s">
        <v>40</v>
      </c>
      <c r="O247" s="94"/>
      <c r="P247" s="226">
        <f>O247*H247</f>
        <v>0</v>
      </c>
      <c r="Q247" s="226">
        <v>0.55000000000000004</v>
      </c>
      <c r="R247" s="226">
        <f>Q247*H247</f>
        <v>6.8123000000000005</v>
      </c>
      <c r="S247" s="226">
        <v>0</v>
      </c>
      <c r="T247" s="227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8" t="s">
        <v>307</v>
      </c>
      <c r="AT247" s="228" t="s">
        <v>361</v>
      </c>
      <c r="AU247" s="228" t="s">
        <v>83</v>
      </c>
      <c r="AY247" s="19" t="s">
        <v>135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9" t="s">
        <v>143</v>
      </c>
      <c r="BK247" s="229">
        <f>ROUND(I247*H247,2)</f>
        <v>0</v>
      </c>
      <c r="BL247" s="19" t="s">
        <v>226</v>
      </c>
      <c r="BM247" s="228" t="s">
        <v>364</v>
      </c>
    </row>
    <row r="248" s="15" customFormat="1">
      <c r="A248" s="15"/>
      <c r="B248" s="257"/>
      <c r="C248" s="258"/>
      <c r="D248" s="230" t="s">
        <v>152</v>
      </c>
      <c r="E248" s="259" t="s">
        <v>1</v>
      </c>
      <c r="F248" s="260" t="s">
        <v>365</v>
      </c>
      <c r="G248" s="258"/>
      <c r="H248" s="259" t="s">
        <v>1</v>
      </c>
      <c r="I248" s="261"/>
      <c r="J248" s="258"/>
      <c r="K248" s="258"/>
      <c r="L248" s="262"/>
      <c r="M248" s="263"/>
      <c r="N248" s="264"/>
      <c r="O248" s="264"/>
      <c r="P248" s="264"/>
      <c r="Q248" s="264"/>
      <c r="R248" s="264"/>
      <c r="S248" s="264"/>
      <c r="T248" s="26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6" t="s">
        <v>152</v>
      </c>
      <c r="AU248" s="266" t="s">
        <v>83</v>
      </c>
      <c r="AV248" s="15" t="s">
        <v>81</v>
      </c>
      <c r="AW248" s="15" t="s">
        <v>30</v>
      </c>
      <c r="AX248" s="15" t="s">
        <v>73</v>
      </c>
      <c r="AY248" s="266" t="s">
        <v>135</v>
      </c>
    </row>
    <row r="249" s="13" customFormat="1">
      <c r="A249" s="13"/>
      <c r="B249" s="235"/>
      <c r="C249" s="236"/>
      <c r="D249" s="230" t="s">
        <v>152</v>
      </c>
      <c r="E249" s="237" t="s">
        <v>1</v>
      </c>
      <c r="F249" s="238" t="s">
        <v>366</v>
      </c>
      <c r="G249" s="236"/>
      <c r="H249" s="239">
        <v>1062.8599999999999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152</v>
      </c>
      <c r="AU249" s="245" t="s">
        <v>83</v>
      </c>
      <c r="AV249" s="13" t="s">
        <v>83</v>
      </c>
      <c r="AW249" s="13" t="s">
        <v>30</v>
      </c>
      <c r="AX249" s="13" t="s">
        <v>73</v>
      </c>
      <c r="AY249" s="245" t="s">
        <v>135</v>
      </c>
    </row>
    <row r="250" s="15" customFormat="1">
      <c r="A250" s="15"/>
      <c r="B250" s="257"/>
      <c r="C250" s="258"/>
      <c r="D250" s="230" t="s">
        <v>152</v>
      </c>
      <c r="E250" s="259" t="s">
        <v>1</v>
      </c>
      <c r="F250" s="260" t="s">
        <v>367</v>
      </c>
      <c r="G250" s="258"/>
      <c r="H250" s="259" t="s">
        <v>1</v>
      </c>
      <c r="I250" s="261"/>
      <c r="J250" s="258"/>
      <c r="K250" s="258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152</v>
      </c>
      <c r="AU250" s="266" t="s">
        <v>83</v>
      </c>
      <c r="AV250" s="15" t="s">
        <v>81</v>
      </c>
      <c r="AW250" s="15" t="s">
        <v>30</v>
      </c>
      <c r="AX250" s="15" t="s">
        <v>73</v>
      </c>
      <c r="AY250" s="266" t="s">
        <v>135</v>
      </c>
    </row>
    <row r="251" s="13" customFormat="1">
      <c r="A251" s="13"/>
      <c r="B251" s="235"/>
      <c r="C251" s="236"/>
      <c r="D251" s="230" t="s">
        <v>152</v>
      </c>
      <c r="E251" s="237" t="s">
        <v>1</v>
      </c>
      <c r="F251" s="238" t="s">
        <v>368</v>
      </c>
      <c r="G251" s="236"/>
      <c r="H251" s="239">
        <v>11.224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152</v>
      </c>
      <c r="AU251" s="245" t="s">
        <v>83</v>
      </c>
      <c r="AV251" s="13" t="s">
        <v>83</v>
      </c>
      <c r="AW251" s="13" t="s">
        <v>30</v>
      </c>
      <c r="AX251" s="13" t="s">
        <v>73</v>
      </c>
      <c r="AY251" s="245" t="s">
        <v>135</v>
      </c>
    </row>
    <row r="252" s="15" customFormat="1">
      <c r="A252" s="15"/>
      <c r="B252" s="257"/>
      <c r="C252" s="258"/>
      <c r="D252" s="230" t="s">
        <v>152</v>
      </c>
      <c r="E252" s="259" t="s">
        <v>1</v>
      </c>
      <c r="F252" s="260" t="s">
        <v>369</v>
      </c>
      <c r="G252" s="258"/>
      <c r="H252" s="259" t="s">
        <v>1</v>
      </c>
      <c r="I252" s="261"/>
      <c r="J252" s="258"/>
      <c r="K252" s="258"/>
      <c r="L252" s="262"/>
      <c r="M252" s="263"/>
      <c r="N252" s="264"/>
      <c r="O252" s="264"/>
      <c r="P252" s="264"/>
      <c r="Q252" s="264"/>
      <c r="R252" s="264"/>
      <c r="S252" s="264"/>
      <c r="T252" s="26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6" t="s">
        <v>152</v>
      </c>
      <c r="AU252" s="266" t="s">
        <v>83</v>
      </c>
      <c r="AV252" s="15" t="s">
        <v>81</v>
      </c>
      <c r="AW252" s="15" t="s">
        <v>30</v>
      </c>
      <c r="AX252" s="15" t="s">
        <v>73</v>
      </c>
      <c r="AY252" s="266" t="s">
        <v>135</v>
      </c>
    </row>
    <row r="253" s="13" customFormat="1">
      <c r="A253" s="13"/>
      <c r="B253" s="235"/>
      <c r="C253" s="236"/>
      <c r="D253" s="230" t="s">
        <v>152</v>
      </c>
      <c r="E253" s="237" t="s">
        <v>1</v>
      </c>
      <c r="F253" s="238" t="s">
        <v>370</v>
      </c>
      <c r="G253" s="236"/>
      <c r="H253" s="239">
        <v>88.049999999999997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152</v>
      </c>
      <c r="AU253" s="245" t="s">
        <v>83</v>
      </c>
      <c r="AV253" s="13" t="s">
        <v>83</v>
      </c>
      <c r="AW253" s="13" t="s">
        <v>30</v>
      </c>
      <c r="AX253" s="13" t="s">
        <v>73</v>
      </c>
      <c r="AY253" s="245" t="s">
        <v>135</v>
      </c>
    </row>
    <row r="254" s="15" customFormat="1">
      <c r="A254" s="15"/>
      <c r="B254" s="257"/>
      <c r="C254" s="258"/>
      <c r="D254" s="230" t="s">
        <v>152</v>
      </c>
      <c r="E254" s="259" t="s">
        <v>1</v>
      </c>
      <c r="F254" s="260" t="s">
        <v>367</v>
      </c>
      <c r="G254" s="258"/>
      <c r="H254" s="259" t="s">
        <v>1</v>
      </c>
      <c r="I254" s="261"/>
      <c r="J254" s="258"/>
      <c r="K254" s="258"/>
      <c r="L254" s="262"/>
      <c r="M254" s="263"/>
      <c r="N254" s="264"/>
      <c r="O254" s="264"/>
      <c r="P254" s="264"/>
      <c r="Q254" s="264"/>
      <c r="R254" s="264"/>
      <c r="S254" s="264"/>
      <c r="T254" s="26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6" t="s">
        <v>152</v>
      </c>
      <c r="AU254" s="266" t="s">
        <v>83</v>
      </c>
      <c r="AV254" s="15" t="s">
        <v>81</v>
      </c>
      <c r="AW254" s="15" t="s">
        <v>30</v>
      </c>
      <c r="AX254" s="15" t="s">
        <v>73</v>
      </c>
      <c r="AY254" s="266" t="s">
        <v>135</v>
      </c>
    </row>
    <row r="255" s="13" customFormat="1">
      <c r="A255" s="13"/>
      <c r="B255" s="235"/>
      <c r="C255" s="236"/>
      <c r="D255" s="230" t="s">
        <v>152</v>
      </c>
      <c r="E255" s="237" t="s">
        <v>1</v>
      </c>
      <c r="F255" s="238" t="s">
        <v>371</v>
      </c>
      <c r="G255" s="236"/>
      <c r="H255" s="239">
        <v>1.1619999999999999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152</v>
      </c>
      <c r="AU255" s="245" t="s">
        <v>83</v>
      </c>
      <c r="AV255" s="13" t="s">
        <v>83</v>
      </c>
      <c r="AW255" s="13" t="s">
        <v>30</v>
      </c>
      <c r="AX255" s="13" t="s">
        <v>73</v>
      </c>
      <c r="AY255" s="245" t="s">
        <v>135</v>
      </c>
    </row>
    <row r="256" s="13" customFormat="1">
      <c r="A256" s="13"/>
      <c r="B256" s="235"/>
      <c r="C256" s="236"/>
      <c r="D256" s="230" t="s">
        <v>152</v>
      </c>
      <c r="E256" s="237" t="s">
        <v>1</v>
      </c>
      <c r="F256" s="238" t="s">
        <v>372</v>
      </c>
      <c r="G256" s="236"/>
      <c r="H256" s="239">
        <v>12.385999999999999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152</v>
      </c>
      <c r="AU256" s="245" t="s">
        <v>83</v>
      </c>
      <c r="AV256" s="13" t="s">
        <v>83</v>
      </c>
      <c r="AW256" s="13" t="s">
        <v>30</v>
      </c>
      <c r="AX256" s="13" t="s">
        <v>81</v>
      </c>
      <c r="AY256" s="245" t="s">
        <v>135</v>
      </c>
    </row>
    <row r="257" s="2" customFormat="1" ht="24.15" customHeight="1">
      <c r="A257" s="40"/>
      <c r="B257" s="41"/>
      <c r="C257" s="217" t="s">
        <v>373</v>
      </c>
      <c r="D257" s="217" t="s">
        <v>138</v>
      </c>
      <c r="E257" s="218" t="s">
        <v>374</v>
      </c>
      <c r="F257" s="219" t="s">
        <v>375</v>
      </c>
      <c r="G257" s="220" t="s">
        <v>223</v>
      </c>
      <c r="H257" s="221">
        <v>2625.2800000000002</v>
      </c>
      <c r="I257" s="222"/>
      <c r="J257" s="223">
        <f>ROUND(I257*H257,2)</f>
        <v>0</v>
      </c>
      <c r="K257" s="219" t="s">
        <v>142</v>
      </c>
      <c r="L257" s="46"/>
      <c r="M257" s="224" t="s">
        <v>1</v>
      </c>
      <c r="N257" s="225" t="s">
        <v>40</v>
      </c>
      <c r="O257" s="94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8" t="s">
        <v>226</v>
      </c>
      <c r="AT257" s="228" t="s">
        <v>138</v>
      </c>
      <c r="AU257" s="228" t="s">
        <v>83</v>
      </c>
      <c r="AY257" s="19" t="s">
        <v>135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9" t="s">
        <v>143</v>
      </c>
      <c r="BK257" s="229">
        <f>ROUND(I257*H257,2)</f>
        <v>0</v>
      </c>
      <c r="BL257" s="19" t="s">
        <v>226</v>
      </c>
      <c r="BM257" s="228" t="s">
        <v>376</v>
      </c>
    </row>
    <row r="258" s="13" customFormat="1">
      <c r="A258" s="13"/>
      <c r="B258" s="235"/>
      <c r="C258" s="236"/>
      <c r="D258" s="230" t="s">
        <v>152</v>
      </c>
      <c r="E258" s="237" t="s">
        <v>1</v>
      </c>
      <c r="F258" s="238" t="s">
        <v>377</v>
      </c>
      <c r="G258" s="236"/>
      <c r="H258" s="239">
        <v>105.7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152</v>
      </c>
      <c r="AU258" s="245" t="s">
        <v>83</v>
      </c>
      <c r="AV258" s="13" t="s">
        <v>83</v>
      </c>
      <c r="AW258" s="13" t="s">
        <v>30</v>
      </c>
      <c r="AX258" s="13" t="s">
        <v>73</v>
      </c>
      <c r="AY258" s="245" t="s">
        <v>135</v>
      </c>
    </row>
    <row r="259" s="13" customFormat="1">
      <c r="A259" s="13"/>
      <c r="B259" s="235"/>
      <c r="C259" s="236"/>
      <c r="D259" s="230" t="s">
        <v>152</v>
      </c>
      <c r="E259" s="237" t="s">
        <v>1</v>
      </c>
      <c r="F259" s="238" t="s">
        <v>378</v>
      </c>
      <c r="G259" s="236"/>
      <c r="H259" s="239">
        <v>136.5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152</v>
      </c>
      <c r="AU259" s="245" t="s">
        <v>83</v>
      </c>
      <c r="AV259" s="13" t="s">
        <v>83</v>
      </c>
      <c r="AW259" s="13" t="s">
        <v>30</v>
      </c>
      <c r="AX259" s="13" t="s">
        <v>73</v>
      </c>
      <c r="AY259" s="245" t="s">
        <v>135</v>
      </c>
    </row>
    <row r="260" s="13" customFormat="1">
      <c r="A260" s="13"/>
      <c r="B260" s="235"/>
      <c r="C260" s="236"/>
      <c r="D260" s="230" t="s">
        <v>152</v>
      </c>
      <c r="E260" s="237" t="s">
        <v>1</v>
      </c>
      <c r="F260" s="238" t="s">
        <v>379</v>
      </c>
      <c r="G260" s="236"/>
      <c r="H260" s="239">
        <v>53.340000000000003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152</v>
      </c>
      <c r="AU260" s="245" t="s">
        <v>83</v>
      </c>
      <c r="AV260" s="13" t="s">
        <v>83</v>
      </c>
      <c r="AW260" s="13" t="s">
        <v>30</v>
      </c>
      <c r="AX260" s="13" t="s">
        <v>73</v>
      </c>
      <c r="AY260" s="245" t="s">
        <v>135</v>
      </c>
    </row>
    <row r="261" s="13" customFormat="1">
      <c r="A261" s="13"/>
      <c r="B261" s="235"/>
      <c r="C261" s="236"/>
      <c r="D261" s="230" t="s">
        <v>152</v>
      </c>
      <c r="E261" s="237" t="s">
        <v>1</v>
      </c>
      <c r="F261" s="238" t="s">
        <v>380</v>
      </c>
      <c r="G261" s="236"/>
      <c r="H261" s="239">
        <v>12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152</v>
      </c>
      <c r="AU261" s="245" t="s">
        <v>83</v>
      </c>
      <c r="AV261" s="13" t="s">
        <v>83</v>
      </c>
      <c r="AW261" s="13" t="s">
        <v>30</v>
      </c>
      <c r="AX261" s="13" t="s">
        <v>73</v>
      </c>
      <c r="AY261" s="245" t="s">
        <v>135</v>
      </c>
    </row>
    <row r="262" s="13" customFormat="1">
      <c r="A262" s="13"/>
      <c r="B262" s="235"/>
      <c r="C262" s="236"/>
      <c r="D262" s="230" t="s">
        <v>152</v>
      </c>
      <c r="E262" s="237" t="s">
        <v>1</v>
      </c>
      <c r="F262" s="238" t="s">
        <v>381</v>
      </c>
      <c r="G262" s="236"/>
      <c r="H262" s="239">
        <v>24.699999999999999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152</v>
      </c>
      <c r="AU262" s="245" t="s">
        <v>83</v>
      </c>
      <c r="AV262" s="13" t="s">
        <v>83</v>
      </c>
      <c r="AW262" s="13" t="s">
        <v>30</v>
      </c>
      <c r="AX262" s="13" t="s">
        <v>73</v>
      </c>
      <c r="AY262" s="245" t="s">
        <v>135</v>
      </c>
    </row>
    <row r="263" s="13" customFormat="1">
      <c r="A263" s="13"/>
      <c r="B263" s="235"/>
      <c r="C263" s="236"/>
      <c r="D263" s="230" t="s">
        <v>152</v>
      </c>
      <c r="E263" s="237" t="s">
        <v>1</v>
      </c>
      <c r="F263" s="238" t="s">
        <v>382</v>
      </c>
      <c r="G263" s="236"/>
      <c r="H263" s="239">
        <v>7.7999999999999998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152</v>
      </c>
      <c r="AU263" s="245" t="s">
        <v>83</v>
      </c>
      <c r="AV263" s="13" t="s">
        <v>83</v>
      </c>
      <c r="AW263" s="13" t="s">
        <v>30</v>
      </c>
      <c r="AX263" s="13" t="s">
        <v>73</v>
      </c>
      <c r="AY263" s="245" t="s">
        <v>135</v>
      </c>
    </row>
    <row r="264" s="13" customFormat="1">
      <c r="A264" s="13"/>
      <c r="B264" s="235"/>
      <c r="C264" s="236"/>
      <c r="D264" s="230" t="s">
        <v>152</v>
      </c>
      <c r="E264" s="237" t="s">
        <v>1</v>
      </c>
      <c r="F264" s="238" t="s">
        <v>383</v>
      </c>
      <c r="G264" s="236"/>
      <c r="H264" s="239">
        <v>38.049999999999997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152</v>
      </c>
      <c r="AU264" s="245" t="s">
        <v>83</v>
      </c>
      <c r="AV264" s="13" t="s">
        <v>83</v>
      </c>
      <c r="AW264" s="13" t="s">
        <v>30</v>
      </c>
      <c r="AX264" s="13" t="s">
        <v>73</v>
      </c>
      <c r="AY264" s="245" t="s">
        <v>135</v>
      </c>
    </row>
    <row r="265" s="13" customFormat="1">
      <c r="A265" s="13"/>
      <c r="B265" s="235"/>
      <c r="C265" s="236"/>
      <c r="D265" s="230" t="s">
        <v>152</v>
      </c>
      <c r="E265" s="237" t="s">
        <v>1</v>
      </c>
      <c r="F265" s="238" t="s">
        <v>384</v>
      </c>
      <c r="G265" s="236"/>
      <c r="H265" s="239">
        <v>39.5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152</v>
      </c>
      <c r="AU265" s="245" t="s">
        <v>83</v>
      </c>
      <c r="AV265" s="13" t="s">
        <v>83</v>
      </c>
      <c r="AW265" s="13" t="s">
        <v>30</v>
      </c>
      <c r="AX265" s="13" t="s">
        <v>73</v>
      </c>
      <c r="AY265" s="245" t="s">
        <v>135</v>
      </c>
    </row>
    <row r="266" s="13" customFormat="1">
      <c r="A266" s="13"/>
      <c r="B266" s="235"/>
      <c r="C266" s="236"/>
      <c r="D266" s="230" t="s">
        <v>152</v>
      </c>
      <c r="E266" s="237" t="s">
        <v>1</v>
      </c>
      <c r="F266" s="238" t="s">
        <v>385</v>
      </c>
      <c r="G266" s="236"/>
      <c r="H266" s="239">
        <v>53.689999999999998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152</v>
      </c>
      <c r="AU266" s="245" t="s">
        <v>83</v>
      </c>
      <c r="AV266" s="13" t="s">
        <v>83</v>
      </c>
      <c r="AW266" s="13" t="s">
        <v>30</v>
      </c>
      <c r="AX266" s="13" t="s">
        <v>73</v>
      </c>
      <c r="AY266" s="245" t="s">
        <v>135</v>
      </c>
    </row>
    <row r="267" s="13" customFormat="1">
      <c r="A267" s="13"/>
      <c r="B267" s="235"/>
      <c r="C267" s="236"/>
      <c r="D267" s="230" t="s">
        <v>152</v>
      </c>
      <c r="E267" s="237" t="s">
        <v>1</v>
      </c>
      <c r="F267" s="238" t="s">
        <v>386</v>
      </c>
      <c r="G267" s="236"/>
      <c r="H267" s="239">
        <v>11.4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152</v>
      </c>
      <c r="AU267" s="245" t="s">
        <v>83</v>
      </c>
      <c r="AV267" s="13" t="s">
        <v>83</v>
      </c>
      <c r="AW267" s="13" t="s">
        <v>30</v>
      </c>
      <c r="AX267" s="13" t="s">
        <v>73</v>
      </c>
      <c r="AY267" s="245" t="s">
        <v>135</v>
      </c>
    </row>
    <row r="268" s="13" customFormat="1">
      <c r="A268" s="13"/>
      <c r="B268" s="235"/>
      <c r="C268" s="236"/>
      <c r="D268" s="230" t="s">
        <v>152</v>
      </c>
      <c r="E268" s="237" t="s">
        <v>1</v>
      </c>
      <c r="F268" s="238" t="s">
        <v>387</v>
      </c>
      <c r="G268" s="236"/>
      <c r="H268" s="239">
        <v>1123.1500000000001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152</v>
      </c>
      <c r="AU268" s="245" t="s">
        <v>83</v>
      </c>
      <c r="AV268" s="13" t="s">
        <v>83</v>
      </c>
      <c r="AW268" s="13" t="s">
        <v>30</v>
      </c>
      <c r="AX268" s="13" t="s">
        <v>73</v>
      </c>
      <c r="AY268" s="245" t="s">
        <v>135</v>
      </c>
    </row>
    <row r="269" s="13" customFormat="1">
      <c r="A269" s="13"/>
      <c r="B269" s="235"/>
      <c r="C269" s="236"/>
      <c r="D269" s="230" t="s">
        <v>152</v>
      </c>
      <c r="E269" s="237" t="s">
        <v>1</v>
      </c>
      <c r="F269" s="238" t="s">
        <v>388</v>
      </c>
      <c r="G269" s="236"/>
      <c r="H269" s="239">
        <v>34.399999999999999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152</v>
      </c>
      <c r="AU269" s="245" t="s">
        <v>83</v>
      </c>
      <c r="AV269" s="13" t="s">
        <v>83</v>
      </c>
      <c r="AW269" s="13" t="s">
        <v>30</v>
      </c>
      <c r="AX269" s="13" t="s">
        <v>73</v>
      </c>
      <c r="AY269" s="245" t="s">
        <v>135</v>
      </c>
    </row>
    <row r="270" s="13" customFormat="1">
      <c r="A270" s="13"/>
      <c r="B270" s="235"/>
      <c r="C270" s="236"/>
      <c r="D270" s="230" t="s">
        <v>152</v>
      </c>
      <c r="E270" s="237" t="s">
        <v>1</v>
      </c>
      <c r="F270" s="238" t="s">
        <v>389</v>
      </c>
      <c r="G270" s="236"/>
      <c r="H270" s="239">
        <v>52.799999999999997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152</v>
      </c>
      <c r="AU270" s="245" t="s">
        <v>83</v>
      </c>
      <c r="AV270" s="13" t="s">
        <v>83</v>
      </c>
      <c r="AW270" s="13" t="s">
        <v>30</v>
      </c>
      <c r="AX270" s="13" t="s">
        <v>73</v>
      </c>
      <c r="AY270" s="245" t="s">
        <v>135</v>
      </c>
    </row>
    <row r="271" s="13" customFormat="1">
      <c r="A271" s="13"/>
      <c r="B271" s="235"/>
      <c r="C271" s="236"/>
      <c r="D271" s="230" t="s">
        <v>152</v>
      </c>
      <c r="E271" s="237" t="s">
        <v>1</v>
      </c>
      <c r="F271" s="238" t="s">
        <v>390</v>
      </c>
      <c r="G271" s="236"/>
      <c r="H271" s="239">
        <v>33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152</v>
      </c>
      <c r="AU271" s="245" t="s">
        <v>83</v>
      </c>
      <c r="AV271" s="13" t="s">
        <v>83</v>
      </c>
      <c r="AW271" s="13" t="s">
        <v>30</v>
      </c>
      <c r="AX271" s="13" t="s">
        <v>73</v>
      </c>
      <c r="AY271" s="245" t="s">
        <v>135</v>
      </c>
    </row>
    <row r="272" s="13" customFormat="1">
      <c r="A272" s="13"/>
      <c r="B272" s="235"/>
      <c r="C272" s="236"/>
      <c r="D272" s="230" t="s">
        <v>152</v>
      </c>
      <c r="E272" s="237" t="s">
        <v>1</v>
      </c>
      <c r="F272" s="238" t="s">
        <v>391</v>
      </c>
      <c r="G272" s="236"/>
      <c r="H272" s="239">
        <v>38.5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152</v>
      </c>
      <c r="AU272" s="245" t="s">
        <v>83</v>
      </c>
      <c r="AV272" s="13" t="s">
        <v>83</v>
      </c>
      <c r="AW272" s="13" t="s">
        <v>30</v>
      </c>
      <c r="AX272" s="13" t="s">
        <v>73</v>
      </c>
      <c r="AY272" s="245" t="s">
        <v>135</v>
      </c>
    </row>
    <row r="273" s="13" customFormat="1">
      <c r="A273" s="13"/>
      <c r="B273" s="235"/>
      <c r="C273" s="236"/>
      <c r="D273" s="230" t="s">
        <v>152</v>
      </c>
      <c r="E273" s="237" t="s">
        <v>1</v>
      </c>
      <c r="F273" s="238" t="s">
        <v>392</v>
      </c>
      <c r="G273" s="236"/>
      <c r="H273" s="239">
        <v>142.80000000000001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152</v>
      </c>
      <c r="AU273" s="245" t="s">
        <v>83</v>
      </c>
      <c r="AV273" s="13" t="s">
        <v>83</v>
      </c>
      <c r="AW273" s="13" t="s">
        <v>30</v>
      </c>
      <c r="AX273" s="13" t="s">
        <v>73</v>
      </c>
      <c r="AY273" s="245" t="s">
        <v>135</v>
      </c>
    </row>
    <row r="274" s="13" customFormat="1">
      <c r="A274" s="13"/>
      <c r="B274" s="235"/>
      <c r="C274" s="236"/>
      <c r="D274" s="230" t="s">
        <v>152</v>
      </c>
      <c r="E274" s="237" t="s">
        <v>1</v>
      </c>
      <c r="F274" s="238" t="s">
        <v>393</v>
      </c>
      <c r="G274" s="236"/>
      <c r="H274" s="239">
        <v>115.2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152</v>
      </c>
      <c r="AU274" s="245" t="s">
        <v>83</v>
      </c>
      <c r="AV274" s="13" t="s">
        <v>83</v>
      </c>
      <c r="AW274" s="13" t="s">
        <v>30</v>
      </c>
      <c r="AX274" s="13" t="s">
        <v>73</v>
      </c>
      <c r="AY274" s="245" t="s">
        <v>135</v>
      </c>
    </row>
    <row r="275" s="13" customFormat="1">
      <c r="A275" s="13"/>
      <c r="B275" s="235"/>
      <c r="C275" s="236"/>
      <c r="D275" s="230" t="s">
        <v>152</v>
      </c>
      <c r="E275" s="237" t="s">
        <v>1</v>
      </c>
      <c r="F275" s="238" t="s">
        <v>394</v>
      </c>
      <c r="G275" s="236"/>
      <c r="H275" s="239">
        <v>137.91999999999999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152</v>
      </c>
      <c r="AU275" s="245" t="s">
        <v>83</v>
      </c>
      <c r="AV275" s="13" t="s">
        <v>83</v>
      </c>
      <c r="AW275" s="13" t="s">
        <v>30</v>
      </c>
      <c r="AX275" s="13" t="s">
        <v>73</v>
      </c>
      <c r="AY275" s="245" t="s">
        <v>135</v>
      </c>
    </row>
    <row r="276" s="13" customFormat="1">
      <c r="A276" s="13"/>
      <c r="B276" s="235"/>
      <c r="C276" s="236"/>
      <c r="D276" s="230" t="s">
        <v>152</v>
      </c>
      <c r="E276" s="237" t="s">
        <v>1</v>
      </c>
      <c r="F276" s="238" t="s">
        <v>395</v>
      </c>
      <c r="G276" s="236"/>
      <c r="H276" s="239">
        <v>34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152</v>
      </c>
      <c r="AU276" s="245" t="s">
        <v>83</v>
      </c>
      <c r="AV276" s="13" t="s">
        <v>83</v>
      </c>
      <c r="AW276" s="13" t="s">
        <v>30</v>
      </c>
      <c r="AX276" s="13" t="s">
        <v>73</v>
      </c>
      <c r="AY276" s="245" t="s">
        <v>135</v>
      </c>
    </row>
    <row r="277" s="13" customFormat="1">
      <c r="A277" s="13"/>
      <c r="B277" s="235"/>
      <c r="C277" s="236"/>
      <c r="D277" s="230" t="s">
        <v>152</v>
      </c>
      <c r="E277" s="237" t="s">
        <v>1</v>
      </c>
      <c r="F277" s="238" t="s">
        <v>396</v>
      </c>
      <c r="G277" s="236"/>
      <c r="H277" s="239">
        <v>4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152</v>
      </c>
      <c r="AU277" s="245" t="s">
        <v>83</v>
      </c>
      <c r="AV277" s="13" t="s">
        <v>83</v>
      </c>
      <c r="AW277" s="13" t="s">
        <v>30</v>
      </c>
      <c r="AX277" s="13" t="s">
        <v>73</v>
      </c>
      <c r="AY277" s="245" t="s">
        <v>135</v>
      </c>
    </row>
    <row r="278" s="13" customFormat="1">
      <c r="A278" s="13"/>
      <c r="B278" s="235"/>
      <c r="C278" s="236"/>
      <c r="D278" s="230" t="s">
        <v>152</v>
      </c>
      <c r="E278" s="237" t="s">
        <v>1</v>
      </c>
      <c r="F278" s="238" t="s">
        <v>397</v>
      </c>
      <c r="G278" s="236"/>
      <c r="H278" s="239">
        <v>2.3999999999999999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152</v>
      </c>
      <c r="AU278" s="245" t="s">
        <v>83</v>
      </c>
      <c r="AV278" s="13" t="s">
        <v>83</v>
      </c>
      <c r="AW278" s="13" t="s">
        <v>30</v>
      </c>
      <c r="AX278" s="13" t="s">
        <v>73</v>
      </c>
      <c r="AY278" s="245" t="s">
        <v>135</v>
      </c>
    </row>
    <row r="279" s="13" customFormat="1">
      <c r="A279" s="13"/>
      <c r="B279" s="235"/>
      <c r="C279" s="236"/>
      <c r="D279" s="230" t="s">
        <v>152</v>
      </c>
      <c r="E279" s="237" t="s">
        <v>1</v>
      </c>
      <c r="F279" s="238" t="s">
        <v>398</v>
      </c>
      <c r="G279" s="236"/>
      <c r="H279" s="239">
        <v>8.8000000000000007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152</v>
      </c>
      <c r="AU279" s="245" t="s">
        <v>83</v>
      </c>
      <c r="AV279" s="13" t="s">
        <v>83</v>
      </c>
      <c r="AW279" s="13" t="s">
        <v>30</v>
      </c>
      <c r="AX279" s="13" t="s">
        <v>73</v>
      </c>
      <c r="AY279" s="245" t="s">
        <v>135</v>
      </c>
    </row>
    <row r="280" s="13" customFormat="1">
      <c r="A280" s="13"/>
      <c r="B280" s="235"/>
      <c r="C280" s="236"/>
      <c r="D280" s="230" t="s">
        <v>152</v>
      </c>
      <c r="E280" s="237" t="s">
        <v>1</v>
      </c>
      <c r="F280" s="238" t="s">
        <v>399</v>
      </c>
      <c r="G280" s="236"/>
      <c r="H280" s="239">
        <v>3.7999999999999998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152</v>
      </c>
      <c r="AU280" s="245" t="s">
        <v>83</v>
      </c>
      <c r="AV280" s="13" t="s">
        <v>83</v>
      </c>
      <c r="AW280" s="13" t="s">
        <v>30</v>
      </c>
      <c r="AX280" s="13" t="s">
        <v>73</v>
      </c>
      <c r="AY280" s="245" t="s">
        <v>135</v>
      </c>
    </row>
    <row r="281" s="13" customFormat="1">
      <c r="A281" s="13"/>
      <c r="B281" s="235"/>
      <c r="C281" s="236"/>
      <c r="D281" s="230" t="s">
        <v>152</v>
      </c>
      <c r="E281" s="237" t="s">
        <v>1</v>
      </c>
      <c r="F281" s="238" t="s">
        <v>400</v>
      </c>
      <c r="G281" s="236"/>
      <c r="H281" s="239">
        <v>12.800000000000001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152</v>
      </c>
      <c r="AU281" s="245" t="s">
        <v>83</v>
      </c>
      <c r="AV281" s="13" t="s">
        <v>83</v>
      </c>
      <c r="AW281" s="13" t="s">
        <v>30</v>
      </c>
      <c r="AX281" s="13" t="s">
        <v>73</v>
      </c>
      <c r="AY281" s="245" t="s">
        <v>135</v>
      </c>
    </row>
    <row r="282" s="13" customFormat="1">
      <c r="A282" s="13"/>
      <c r="B282" s="235"/>
      <c r="C282" s="236"/>
      <c r="D282" s="230" t="s">
        <v>152</v>
      </c>
      <c r="E282" s="237" t="s">
        <v>1</v>
      </c>
      <c r="F282" s="238" t="s">
        <v>401</v>
      </c>
      <c r="G282" s="236"/>
      <c r="H282" s="239">
        <v>6.7999999999999998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152</v>
      </c>
      <c r="AU282" s="245" t="s">
        <v>83</v>
      </c>
      <c r="AV282" s="13" t="s">
        <v>83</v>
      </c>
      <c r="AW282" s="13" t="s">
        <v>30</v>
      </c>
      <c r="AX282" s="13" t="s">
        <v>73</v>
      </c>
      <c r="AY282" s="245" t="s">
        <v>135</v>
      </c>
    </row>
    <row r="283" s="13" customFormat="1">
      <c r="A283" s="13"/>
      <c r="B283" s="235"/>
      <c r="C283" s="236"/>
      <c r="D283" s="230" t="s">
        <v>152</v>
      </c>
      <c r="E283" s="237" t="s">
        <v>1</v>
      </c>
      <c r="F283" s="238" t="s">
        <v>402</v>
      </c>
      <c r="G283" s="236"/>
      <c r="H283" s="239">
        <v>114.8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152</v>
      </c>
      <c r="AU283" s="245" t="s">
        <v>83</v>
      </c>
      <c r="AV283" s="13" t="s">
        <v>83</v>
      </c>
      <c r="AW283" s="13" t="s">
        <v>30</v>
      </c>
      <c r="AX283" s="13" t="s">
        <v>73</v>
      </c>
      <c r="AY283" s="245" t="s">
        <v>135</v>
      </c>
    </row>
    <row r="284" s="13" customFormat="1">
      <c r="A284" s="13"/>
      <c r="B284" s="235"/>
      <c r="C284" s="236"/>
      <c r="D284" s="230" t="s">
        <v>152</v>
      </c>
      <c r="E284" s="237" t="s">
        <v>1</v>
      </c>
      <c r="F284" s="238" t="s">
        <v>403</v>
      </c>
      <c r="G284" s="236"/>
      <c r="H284" s="239">
        <v>123.09999999999999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152</v>
      </c>
      <c r="AU284" s="245" t="s">
        <v>83</v>
      </c>
      <c r="AV284" s="13" t="s">
        <v>83</v>
      </c>
      <c r="AW284" s="13" t="s">
        <v>30</v>
      </c>
      <c r="AX284" s="13" t="s">
        <v>73</v>
      </c>
      <c r="AY284" s="245" t="s">
        <v>135</v>
      </c>
    </row>
    <row r="285" s="13" customFormat="1">
      <c r="A285" s="13"/>
      <c r="B285" s="235"/>
      <c r="C285" s="236"/>
      <c r="D285" s="230" t="s">
        <v>152</v>
      </c>
      <c r="E285" s="237" t="s">
        <v>1</v>
      </c>
      <c r="F285" s="238" t="s">
        <v>404</v>
      </c>
      <c r="G285" s="236"/>
      <c r="H285" s="239">
        <v>11.9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152</v>
      </c>
      <c r="AU285" s="245" t="s">
        <v>83</v>
      </c>
      <c r="AV285" s="13" t="s">
        <v>83</v>
      </c>
      <c r="AW285" s="13" t="s">
        <v>30</v>
      </c>
      <c r="AX285" s="13" t="s">
        <v>73</v>
      </c>
      <c r="AY285" s="245" t="s">
        <v>135</v>
      </c>
    </row>
    <row r="286" s="13" customFormat="1">
      <c r="A286" s="13"/>
      <c r="B286" s="235"/>
      <c r="C286" s="236"/>
      <c r="D286" s="230" t="s">
        <v>152</v>
      </c>
      <c r="E286" s="237" t="s">
        <v>1</v>
      </c>
      <c r="F286" s="238" t="s">
        <v>405</v>
      </c>
      <c r="G286" s="236"/>
      <c r="H286" s="239">
        <v>9.6999999999999993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152</v>
      </c>
      <c r="AU286" s="245" t="s">
        <v>83</v>
      </c>
      <c r="AV286" s="13" t="s">
        <v>83</v>
      </c>
      <c r="AW286" s="13" t="s">
        <v>30</v>
      </c>
      <c r="AX286" s="13" t="s">
        <v>73</v>
      </c>
      <c r="AY286" s="245" t="s">
        <v>135</v>
      </c>
    </row>
    <row r="287" s="13" customFormat="1">
      <c r="A287" s="13"/>
      <c r="B287" s="235"/>
      <c r="C287" s="236"/>
      <c r="D287" s="230" t="s">
        <v>152</v>
      </c>
      <c r="E287" s="237" t="s">
        <v>1</v>
      </c>
      <c r="F287" s="238" t="s">
        <v>406</v>
      </c>
      <c r="G287" s="236"/>
      <c r="H287" s="239">
        <v>41.299999999999997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152</v>
      </c>
      <c r="AU287" s="245" t="s">
        <v>83</v>
      </c>
      <c r="AV287" s="13" t="s">
        <v>83</v>
      </c>
      <c r="AW287" s="13" t="s">
        <v>30</v>
      </c>
      <c r="AX287" s="13" t="s">
        <v>73</v>
      </c>
      <c r="AY287" s="245" t="s">
        <v>135</v>
      </c>
    </row>
    <row r="288" s="13" customFormat="1">
      <c r="A288" s="13"/>
      <c r="B288" s="235"/>
      <c r="C288" s="236"/>
      <c r="D288" s="230" t="s">
        <v>152</v>
      </c>
      <c r="E288" s="237" t="s">
        <v>1</v>
      </c>
      <c r="F288" s="238" t="s">
        <v>407</v>
      </c>
      <c r="G288" s="236"/>
      <c r="H288" s="239">
        <v>27.199999999999999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152</v>
      </c>
      <c r="AU288" s="245" t="s">
        <v>83</v>
      </c>
      <c r="AV288" s="13" t="s">
        <v>83</v>
      </c>
      <c r="AW288" s="13" t="s">
        <v>30</v>
      </c>
      <c r="AX288" s="13" t="s">
        <v>73</v>
      </c>
      <c r="AY288" s="245" t="s">
        <v>135</v>
      </c>
    </row>
    <row r="289" s="13" customFormat="1">
      <c r="A289" s="13"/>
      <c r="B289" s="235"/>
      <c r="C289" s="236"/>
      <c r="D289" s="230" t="s">
        <v>152</v>
      </c>
      <c r="E289" s="237" t="s">
        <v>1</v>
      </c>
      <c r="F289" s="238" t="s">
        <v>408</v>
      </c>
      <c r="G289" s="236"/>
      <c r="H289" s="239">
        <v>17.449999999999999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152</v>
      </c>
      <c r="AU289" s="245" t="s">
        <v>83</v>
      </c>
      <c r="AV289" s="13" t="s">
        <v>83</v>
      </c>
      <c r="AW289" s="13" t="s">
        <v>30</v>
      </c>
      <c r="AX289" s="13" t="s">
        <v>73</v>
      </c>
      <c r="AY289" s="245" t="s">
        <v>135</v>
      </c>
    </row>
    <row r="290" s="13" customFormat="1">
      <c r="A290" s="13"/>
      <c r="B290" s="235"/>
      <c r="C290" s="236"/>
      <c r="D290" s="230" t="s">
        <v>152</v>
      </c>
      <c r="E290" s="237" t="s">
        <v>1</v>
      </c>
      <c r="F290" s="238" t="s">
        <v>409</v>
      </c>
      <c r="G290" s="236"/>
      <c r="H290" s="239">
        <v>24.800000000000001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152</v>
      </c>
      <c r="AU290" s="245" t="s">
        <v>83</v>
      </c>
      <c r="AV290" s="13" t="s">
        <v>83</v>
      </c>
      <c r="AW290" s="13" t="s">
        <v>30</v>
      </c>
      <c r="AX290" s="13" t="s">
        <v>73</v>
      </c>
      <c r="AY290" s="245" t="s">
        <v>135</v>
      </c>
    </row>
    <row r="291" s="13" customFormat="1">
      <c r="A291" s="13"/>
      <c r="B291" s="235"/>
      <c r="C291" s="236"/>
      <c r="D291" s="230" t="s">
        <v>152</v>
      </c>
      <c r="E291" s="237" t="s">
        <v>1</v>
      </c>
      <c r="F291" s="238" t="s">
        <v>410</v>
      </c>
      <c r="G291" s="236"/>
      <c r="H291" s="239">
        <v>5.5999999999999996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152</v>
      </c>
      <c r="AU291" s="245" t="s">
        <v>83</v>
      </c>
      <c r="AV291" s="13" t="s">
        <v>83</v>
      </c>
      <c r="AW291" s="13" t="s">
        <v>30</v>
      </c>
      <c r="AX291" s="13" t="s">
        <v>73</v>
      </c>
      <c r="AY291" s="245" t="s">
        <v>135</v>
      </c>
    </row>
    <row r="292" s="13" customFormat="1">
      <c r="A292" s="13"/>
      <c r="B292" s="235"/>
      <c r="C292" s="236"/>
      <c r="D292" s="230" t="s">
        <v>152</v>
      </c>
      <c r="E292" s="237" t="s">
        <v>1</v>
      </c>
      <c r="F292" s="238" t="s">
        <v>411</v>
      </c>
      <c r="G292" s="236"/>
      <c r="H292" s="239">
        <v>16.379999999999999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152</v>
      </c>
      <c r="AU292" s="245" t="s">
        <v>83</v>
      </c>
      <c r="AV292" s="13" t="s">
        <v>83</v>
      </c>
      <c r="AW292" s="13" t="s">
        <v>30</v>
      </c>
      <c r="AX292" s="13" t="s">
        <v>73</v>
      </c>
      <c r="AY292" s="245" t="s">
        <v>135</v>
      </c>
    </row>
    <row r="293" s="14" customFormat="1">
      <c r="A293" s="14"/>
      <c r="B293" s="246"/>
      <c r="C293" s="247"/>
      <c r="D293" s="230" t="s">
        <v>152</v>
      </c>
      <c r="E293" s="248" t="s">
        <v>1</v>
      </c>
      <c r="F293" s="249" t="s">
        <v>162</v>
      </c>
      <c r="G293" s="247"/>
      <c r="H293" s="250">
        <v>2625.2800000000007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152</v>
      </c>
      <c r="AU293" s="256" t="s">
        <v>83</v>
      </c>
      <c r="AV293" s="14" t="s">
        <v>143</v>
      </c>
      <c r="AW293" s="14" t="s">
        <v>30</v>
      </c>
      <c r="AX293" s="14" t="s">
        <v>81</v>
      </c>
      <c r="AY293" s="256" t="s">
        <v>135</v>
      </c>
    </row>
    <row r="294" s="2" customFormat="1" ht="14.4" customHeight="1">
      <c r="A294" s="40"/>
      <c r="B294" s="41"/>
      <c r="C294" s="267" t="s">
        <v>412</v>
      </c>
      <c r="D294" s="267" t="s">
        <v>361</v>
      </c>
      <c r="E294" s="268" t="s">
        <v>413</v>
      </c>
      <c r="F294" s="269" t="s">
        <v>414</v>
      </c>
      <c r="G294" s="270" t="s">
        <v>141</v>
      </c>
      <c r="H294" s="271">
        <v>45.826999999999998</v>
      </c>
      <c r="I294" s="272"/>
      <c r="J294" s="273">
        <f>ROUND(I294*H294,2)</f>
        <v>0</v>
      </c>
      <c r="K294" s="269" t="s">
        <v>142</v>
      </c>
      <c r="L294" s="274"/>
      <c r="M294" s="275" t="s">
        <v>1</v>
      </c>
      <c r="N294" s="276" t="s">
        <v>40</v>
      </c>
      <c r="O294" s="94"/>
      <c r="P294" s="226">
        <f>O294*H294</f>
        <v>0</v>
      </c>
      <c r="Q294" s="226">
        <v>0.55000000000000004</v>
      </c>
      <c r="R294" s="226">
        <f>Q294*H294</f>
        <v>25.20485</v>
      </c>
      <c r="S294" s="226">
        <v>0</v>
      </c>
      <c r="T294" s="227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8" t="s">
        <v>307</v>
      </c>
      <c r="AT294" s="228" t="s">
        <v>361</v>
      </c>
      <c r="AU294" s="228" t="s">
        <v>83</v>
      </c>
      <c r="AY294" s="19" t="s">
        <v>135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9" t="s">
        <v>143</v>
      </c>
      <c r="BK294" s="229">
        <f>ROUND(I294*H294,2)</f>
        <v>0</v>
      </c>
      <c r="BL294" s="19" t="s">
        <v>226</v>
      </c>
      <c r="BM294" s="228" t="s">
        <v>415</v>
      </c>
    </row>
    <row r="295" s="15" customFormat="1">
      <c r="A295" s="15"/>
      <c r="B295" s="257"/>
      <c r="C295" s="258"/>
      <c r="D295" s="230" t="s">
        <v>152</v>
      </c>
      <c r="E295" s="259" t="s">
        <v>1</v>
      </c>
      <c r="F295" s="260" t="s">
        <v>365</v>
      </c>
      <c r="G295" s="258"/>
      <c r="H295" s="259" t="s">
        <v>1</v>
      </c>
      <c r="I295" s="261"/>
      <c r="J295" s="258"/>
      <c r="K295" s="258"/>
      <c r="L295" s="262"/>
      <c r="M295" s="263"/>
      <c r="N295" s="264"/>
      <c r="O295" s="264"/>
      <c r="P295" s="264"/>
      <c r="Q295" s="264"/>
      <c r="R295" s="264"/>
      <c r="S295" s="264"/>
      <c r="T295" s="26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6" t="s">
        <v>152</v>
      </c>
      <c r="AU295" s="266" t="s">
        <v>83</v>
      </c>
      <c r="AV295" s="15" t="s">
        <v>81</v>
      </c>
      <c r="AW295" s="15" t="s">
        <v>30</v>
      </c>
      <c r="AX295" s="15" t="s">
        <v>73</v>
      </c>
      <c r="AY295" s="266" t="s">
        <v>135</v>
      </c>
    </row>
    <row r="296" s="13" customFormat="1">
      <c r="A296" s="13"/>
      <c r="B296" s="235"/>
      <c r="C296" s="236"/>
      <c r="D296" s="230" t="s">
        <v>152</v>
      </c>
      <c r="E296" s="237" t="s">
        <v>1</v>
      </c>
      <c r="F296" s="238" t="s">
        <v>416</v>
      </c>
      <c r="G296" s="236"/>
      <c r="H296" s="239">
        <v>482.68000000000001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152</v>
      </c>
      <c r="AU296" s="245" t="s">
        <v>83</v>
      </c>
      <c r="AV296" s="13" t="s">
        <v>83</v>
      </c>
      <c r="AW296" s="13" t="s">
        <v>30</v>
      </c>
      <c r="AX296" s="13" t="s">
        <v>73</v>
      </c>
      <c r="AY296" s="245" t="s">
        <v>135</v>
      </c>
    </row>
    <row r="297" s="15" customFormat="1">
      <c r="A297" s="15"/>
      <c r="B297" s="257"/>
      <c r="C297" s="258"/>
      <c r="D297" s="230" t="s">
        <v>152</v>
      </c>
      <c r="E297" s="259" t="s">
        <v>1</v>
      </c>
      <c r="F297" s="260" t="s">
        <v>367</v>
      </c>
      <c r="G297" s="258"/>
      <c r="H297" s="259" t="s">
        <v>1</v>
      </c>
      <c r="I297" s="261"/>
      <c r="J297" s="258"/>
      <c r="K297" s="258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152</v>
      </c>
      <c r="AU297" s="266" t="s">
        <v>83</v>
      </c>
      <c r="AV297" s="15" t="s">
        <v>81</v>
      </c>
      <c r="AW297" s="15" t="s">
        <v>30</v>
      </c>
      <c r="AX297" s="15" t="s">
        <v>73</v>
      </c>
      <c r="AY297" s="266" t="s">
        <v>135</v>
      </c>
    </row>
    <row r="298" s="13" customFormat="1">
      <c r="A298" s="13"/>
      <c r="B298" s="235"/>
      <c r="C298" s="236"/>
      <c r="D298" s="230" t="s">
        <v>152</v>
      </c>
      <c r="E298" s="237" t="s">
        <v>1</v>
      </c>
      <c r="F298" s="238" t="s">
        <v>417</v>
      </c>
      <c r="G298" s="236"/>
      <c r="H298" s="239">
        <v>7.6449999999999996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152</v>
      </c>
      <c r="AU298" s="245" t="s">
        <v>83</v>
      </c>
      <c r="AV298" s="13" t="s">
        <v>83</v>
      </c>
      <c r="AW298" s="13" t="s">
        <v>30</v>
      </c>
      <c r="AX298" s="13" t="s">
        <v>73</v>
      </c>
      <c r="AY298" s="245" t="s">
        <v>135</v>
      </c>
    </row>
    <row r="299" s="15" customFormat="1">
      <c r="A299" s="15"/>
      <c r="B299" s="257"/>
      <c r="C299" s="258"/>
      <c r="D299" s="230" t="s">
        <v>152</v>
      </c>
      <c r="E299" s="259" t="s">
        <v>1</v>
      </c>
      <c r="F299" s="260" t="s">
        <v>418</v>
      </c>
      <c r="G299" s="258"/>
      <c r="H299" s="259" t="s">
        <v>1</v>
      </c>
      <c r="I299" s="261"/>
      <c r="J299" s="258"/>
      <c r="K299" s="258"/>
      <c r="L299" s="262"/>
      <c r="M299" s="263"/>
      <c r="N299" s="264"/>
      <c r="O299" s="264"/>
      <c r="P299" s="264"/>
      <c r="Q299" s="264"/>
      <c r="R299" s="264"/>
      <c r="S299" s="264"/>
      <c r="T299" s="26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6" t="s">
        <v>152</v>
      </c>
      <c r="AU299" s="266" t="s">
        <v>83</v>
      </c>
      <c r="AV299" s="15" t="s">
        <v>81</v>
      </c>
      <c r="AW299" s="15" t="s">
        <v>30</v>
      </c>
      <c r="AX299" s="15" t="s">
        <v>73</v>
      </c>
      <c r="AY299" s="266" t="s">
        <v>135</v>
      </c>
    </row>
    <row r="300" s="13" customFormat="1">
      <c r="A300" s="13"/>
      <c r="B300" s="235"/>
      <c r="C300" s="236"/>
      <c r="D300" s="230" t="s">
        <v>152</v>
      </c>
      <c r="E300" s="237" t="s">
        <v>1</v>
      </c>
      <c r="F300" s="238" t="s">
        <v>419</v>
      </c>
      <c r="G300" s="236"/>
      <c r="H300" s="239">
        <v>1718.1700000000001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152</v>
      </c>
      <c r="AU300" s="245" t="s">
        <v>83</v>
      </c>
      <c r="AV300" s="13" t="s">
        <v>83</v>
      </c>
      <c r="AW300" s="13" t="s">
        <v>30</v>
      </c>
      <c r="AX300" s="13" t="s">
        <v>73</v>
      </c>
      <c r="AY300" s="245" t="s">
        <v>135</v>
      </c>
    </row>
    <row r="301" s="15" customFormat="1">
      <c r="A301" s="15"/>
      <c r="B301" s="257"/>
      <c r="C301" s="258"/>
      <c r="D301" s="230" t="s">
        <v>152</v>
      </c>
      <c r="E301" s="259" t="s">
        <v>1</v>
      </c>
      <c r="F301" s="260" t="s">
        <v>367</v>
      </c>
      <c r="G301" s="258"/>
      <c r="H301" s="259" t="s">
        <v>1</v>
      </c>
      <c r="I301" s="261"/>
      <c r="J301" s="258"/>
      <c r="K301" s="258"/>
      <c r="L301" s="262"/>
      <c r="M301" s="263"/>
      <c r="N301" s="264"/>
      <c r="O301" s="264"/>
      <c r="P301" s="264"/>
      <c r="Q301" s="264"/>
      <c r="R301" s="264"/>
      <c r="S301" s="264"/>
      <c r="T301" s="26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6" t="s">
        <v>152</v>
      </c>
      <c r="AU301" s="266" t="s">
        <v>83</v>
      </c>
      <c r="AV301" s="15" t="s">
        <v>81</v>
      </c>
      <c r="AW301" s="15" t="s">
        <v>30</v>
      </c>
      <c r="AX301" s="15" t="s">
        <v>73</v>
      </c>
      <c r="AY301" s="266" t="s">
        <v>135</v>
      </c>
    </row>
    <row r="302" s="13" customFormat="1">
      <c r="A302" s="13"/>
      <c r="B302" s="235"/>
      <c r="C302" s="236"/>
      <c r="D302" s="230" t="s">
        <v>152</v>
      </c>
      <c r="E302" s="237" t="s">
        <v>1</v>
      </c>
      <c r="F302" s="238" t="s">
        <v>420</v>
      </c>
      <c r="G302" s="236"/>
      <c r="H302" s="239">
        <v>30.239999999999998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152</v>
      </c>
      <c r="AU302" s="245" t="s">
        <v>83</v>
      </c>
      <c r="AV302" s="13" t="s">
        <v>83</v>
      </c>
      <c r="AW302" s="13" t="s">
        <v>30</v>
      </c>
      <c r="AX302" s="13" t="s">
        <v>73</v>
      </c>
      <c r="AY302" s="245" t="s">
        <v>135</v>
      </c>
    </row>
    <row r="303" s="15" customFormat="1">
      <c r="A303" s="15"/>
      <c r="B303" s="257"/>
      <c r="C303" s="258"/>
      <c r="D303" s="230" t="s">
        <v>152</v>
      </c>
      <c r="E303" s="259" t="s">
        <v>1</v>
      </c>
      <c r="F303" s="260" t="s">
        <v>365</v>
      </c>
      <c r="G303" s="258"/>
      <c r="H303" s="259" t="s">
        <v>1</v>
      </c>
      <c r="I303" s="261"/>
      <c r="J303" s="258"/>
      <c r="K303" s="258"/>
      <c r="L303" s="262"/>
      <c r="M303" s="263"/>
      <c r="N303" s="264"/>
      <c r="O303" s="264"/>
      <c r="P303" s="264"/>
      <c r="Q303" s="264"/>
      <c r="R303" s="264"/>
      <c r="S303" s="264"/>
      <c r="T303" s="26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6" t="s">
        <v>152</v>
      </c>
      <c r="AU303" s="266" t="s">
        <v>83</v>
      </c>
      <c r="AV303" s="15" t="s">
        <v>81</v>
      </c>
      <c r="AW303" s="15" t="s">
        <v>30</v>
      </c>
      <c r="AX303" s="15" t="s">
        <v>73</v>
      </c>
      <c r="AY303" s="266" t="s">
        <v>135</v>
      </c>
    </row>
    <row r="304" s="13" customFormat="1">
      <c r="A304" s="13"/>
      <c r="B304" s="235"/>
      <c r="C304" s="236"/>
      <c r="D304" s="230" t="s">
        <v>152</v>
      </c>
      <c r="E304" s="237" t="s">
        <v>1</v>
      </c>
      <c r="F304" s="238" t="s">
        <v>421</v>
      </c>
      <c r="G304" s="236"/>
      <c r="H304" s="239">
        <v>12.6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152</v>
      </c>
      <c r="AU304" s="245" t="s">
        <v>83</v>
      </c>
      <c r="AV304" s="13" t="s">
        <v>83</v>
      </c>
      <c r="AW304" s="13" t="s">
        <v>30</v>
      </c>
      <c r="AX304" s="13" t="s">
        <v>73</v>
      </c>
      <c r="AY304" s="245" t="s">
        <v>135</v>
      </c>
    </row>
    <row r="305" s="15" customFormat="1">
      <c r="A305" s="15"/>
      <c r="B305" s="257"/>
      <c r="C305" s="258"/>
      <c r="D305" s="230" t="s">
        <v>152</v>
      </c>
      <c r="E305" s="259" t="s">
        <v>1</v>
      </c>
      <c r="F305" s="260" t="s">
        <v>367</v>
      </c>
      <c r="G305" s="258"/>
      <c r="H305" s="259" t="s">
        <v>1</v>
      </c>
      <c r="I305" s="261"/>
      <c r="J305" s="258"/>
      <c r="K305" s="258"/>
      <c r="L305" s="262"/>
      <c r="M305" s="263"/>
      <c r="N305" s="264"/>
      <c r="O305" s="264"/>
      <c r="P305" s="264"/>
      <c r="Q305" s="264"/>
      <c r="R305" s="264"/>
      <c r="S305" s="264"/>
      <c r="T305" s="26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6" t="s">
        <v>152</v>
      </c>
      <c r="AU305" s="266" t="s">
        <v>83</v>
      </c>
      <c r="AV305" s="15" t="s">
        <v>81</v>
      </c>
      <c r="AW305" s="15" t="s">
        <v>30</v>
      </c>
      <c r="AX305" s="15" t="s">
        <v>73</v>
      </c>
      <c r="AY305" s="266" t="s">
        <v>135</v>
      </c>
    </row>
    <row r="306" s="13" customFormat="1">
      <c r="A306" s="13"/>
      <c r="B306" s="235"/>
      <c r="C306" s="236"/>
      <c r="D306" s="230" t="s">
        <v>152</v>
      </c>
      <c r="E306" s="237" t="s">
        <v>1</v>
      </c>
      <c r="F306" s="238" t="s">
        <v>422</v>
      </c>
      <c r="G306" s="236"/>
      <c r="H306" s="239">
        <v>0.27700000000000002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152</v>
      </c>
      <c r="AU306" s="245" t="s">
        <v>83</v>
      </c>
      <c r="AV306" s="13" t="s">
        <v>83</v>
      </c>
      <c r="AW306" s="13" t="s">
        <v>30</v>
      </c>
      <c r="AX306" s="13" t="s">
        <v>73</v>
      </c>
      <c r="AY306" s="245" t="s">
        <v>135</v>
      </c>
    </row>
    <row r="307" s="15" customFormat="1">
      <c r="A307" s="15"/>
      <c r="B307" s="257"/>
      <c r="C307" s="258"/>
      <c r="D307" s="230" t="s">
        <v>152</v>
      </c>
      <c r="E307" s="259" t="s">
        <v>1</v>
      </c>
      <c r="F307" s="260" t="s">
        <v>365</v>
      </c>
      <c r="G307" s="258"/>
      <c r="H307" s="259" t="s">
        <v>1</v>
      </c>
      <c r="I307" s="261"/>
      <c r="J307" s="258"/>
      <c r="K307" s="258"/>
      <c r="L307" s="262"/>
      <c r="M307" s="263"/>
      <c r="N307" s="264"/>
      <c r="O307" s="264"/>
      <c r="P307" s="264"/>
      <c r="Q307" s="264"/>
      <c r="R307" s="264"/>
      <c r="S307" s="264"/>
      <c r="T307" s="26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6" t="s">
        <v>152</v>
      </c>
      <c r="AU307" s="266" t="s">
        <v>83</v>
      </c>
      <c r="AV307" s="15" t="s">
        <v>81</v>
      </c>
      <c r="AW307" s="15" t="s">
        <v>30</v>
      </c>
      <c r="AX307" s="15" t="s">
        <v>73</v>
      </c>
      <c r="AY307" s="266" t="s">
        <v>135</v>
      </c>
    </row>
    <row r="308" s="13" customFormat="1">
      <c r="A308" s="13"/>
      <c r="B308" s="235"/>
      <c r="C308" s="236"/>
      <c r="D308" s="230" t="s">
        <v>152</v>
      </c>
      <c r="E308" s="237" t="s">
        <v>1</v>
      </c>
      <c r="F308" s="238" t="s">
        <v>423</v>
      </c>
      <c r="G308" s="236"/>
      <c r="H308" s="239">
        <v>134.40000000000001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152</v>
      </c>
      <c r="AU308" s="245" t="s">
        <v>83</v>
      </c>
      <c r="AV308" s="13" t="s">
        <v>83</v>
      </c>
      <c r="AW308" s="13" t="s">
        <v>30</v>
      </c>
      <c r="AX308" s="13" t="s">
        <v>73</v>
      </c>
      <c r="AY308" s="245" t="s">
        <v>135</v>
      </c>
    </row>
    <row r="309" s="15" customFormat="1">
      <c r="A309" s="15"/>
      <c r="B309" s="257"/>
      <c r="C309" s="258"/>
      <c r="D309" s="230" t="s">
        <v>152</v>
      </c>
      <c r="E309" s="259" t="s">
        <v>1</v>
      </c>
      <c r="F309" s="260" t="s">
        <v>367</v>
      </c>
      <c r="G309" s="258"/>
      <c r="H309" s="259" t="s">
        <v>1</v>
      </c>
      <c r="I309" s="261"/>
      <c r="J309" s="258"/>
      <c r="K309" s="258"/>
      <c r="L309" s="262"/>
      <c r="M309" s="263"/>
      <c r="N309" s="264"/>
      <c r="O309" s="264"/>
      <c r="P309" s="264"/>
      <c r="Q309" s="264"/>
      <c r="R309" s="264"/>
      <c r="S309" s="264"/>
      <c r="T309" s="26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6" t="s">
        <v>152</v>
      </c>
      <c r="AU309" s="266" t="s">
        <v>83</v>
      </c>
      <c r="AV309" s="15" t="s">
        <v>81</v>
      </c>
      <c r="AW309" s="15" t="s">
        <v>30</v>
      </c>
      <c r="AX309" s="15" t="s">
        <v>73</v>
      </c>
      <c r="AY309" s="266" t="s">
        <v>135</v>
      </c>
    </row>
    <row r="310" s="13" customFormat="1">
      <c r="A310" s="13"/>
      <c r="B310" s="235"/>
      <c r="C310" s="236"/>
      <c r="D310" s="230" t="s">
        <v>152</v>
      </c>
      <c r="E310" s="237" t="s">
        <v>1</v>
      </c>
      <c r="F310" s="238" t="s">
        <v>424</v>
      </c>
      <c r="G310" s="236"/>
      <c r="H310" s="239">
        <v>2.129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152</v>
      </c>
      <c r="AU310" s="245" t="s">
        <v>83</v>
      </c>
      <c r="AV310" s="13" t="s">
        <v>83</v>
      </c>
      <c r="AW310" s="13" t="s">
        <v>30</v>
      </c>
      <c r="AX310" s="13" t="s">
        <v>73</v>
      </c>
      <c r="AY310" s="245" t="s">
        <v>135</v>
      </c>
    </row>
    <row r="311" s="15" customFormat="1">
      <c r="A311" s="15"/>
      <c r="B311" s="257"/>
      <c r="C311" s="258"/>
      <c r="D311" s="230" t="s">
        <v>152</v>
      </c>
      <c r="E311" s="259" t="s">
        <v>1</v>
      </c>
      <c r="F311" s="260" t="s">
        <v>365</v>
      </c>
      <c r="G311" s="258"/>
      <c r="H311" s="259" t="s">
        <v>1</v>
      </c>
      <c r="I311" s="261"/>
      <c r="J311" s="258"/>
      <c r="K311" s="258"/>
      <c r="L311" s="262"/>
      <c r="M311" s="263"/>
      <c r="N311" s="264"/>
      <c r="O311" s="264"/>
      <c r="P311" s="264"/>
      <c r="Q311" s="264"/>
      <c r="R311" s="264"/>
      <c r="S311" s="264"/>
      <c r="T311" s="26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6" t="s">
        <v>152</v>
      </c>
      <c r="AU311" s="266" t="s">
        <v>83</v>
      </c>
      <c r="AV311" s="15" t="s">
        <v>81</v>
      </c>
      <c r="AW311" s="15" t="s">
        <v>30</v>
      </c>
      <c r="AX311" s="15" t="s">
        <v>73</v>
      </c>
      <c r="AY311" s="266" t="s">
        <v>135</v>
      </c>
    </row>
    <row r="312" s="13" customFormat="1">
      <c r="A312" s="13"/>
      <c r="B312" s="235"/>
      <c r="C312" s="236"/>
      <c r="D312" s="230" t="s">
        <v>152</v>
      </c>
      <c r="E312" s="237" t="s">
        <v>1</v>
      </c>
      <c r="F312" s="238" t="s">
        <v>425</v>
      </c>
      <c r="G312" s="236"/>
      <c r="H312" s="239">
        <v>144.69999999999999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152</v>
      </c>
      <c r="AU312" s="245" t="s">
        <v>83</v>
      </c>
      <c r="AV312" s="13" t="s">
        <v>83</v>
      </c>
      <c r="AW312" s="13" t="s">
        <v>30</v>
      </c>
      <c r="AX312" s="13" t="s">
        <v>73</v>
      </c>
      <c r="AY312" s="245" t="s">
        <v>135</v>
      </c>
    </row>
    <row r="313" s="15" customFormat="1">
      <c r="A313" s="15"/>
      <c r="B313" s="257"/>
      <c r="C313" s="258"/>
      <c r="D313" s="230" t="s">
        <v>152</v>
      </c>
      <c r="E313" s="259" t="s">
        <v>1</v>
      </c>
      <c r="F313" s="260" t="s">
        <v>367</v>
      </c>
      <c r="G313" s="258"/>
      <c r="H313" s="259" t="s">
        <v>1</v>
      </c>
      <c r="I313" s="261"/>
      <c r="J313" s="258"/>
      <c r="K313" s="258"/>
      <c r="L313" s="262"/>
      <c r="M313" s="263"/>
      <c r="N313" s="264"/>
      <c r="O313" s="264"/>
      <c r="P313" s="264"/>
      <c r="Q313" s="264"/>
      <c r="R313" s="264"/>
      <c r="S313" s="264"/>
      <c r="T313" s="26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6" t="s">
        <v>152</v>
      </c>
      <c r="AU313" s="266" t="s">
        <v>83</v>
      </c>
      <c r="AV313" s="15" t="s">
        <v>81</v>
      </c>
      <c r="AW313" s="15" t="s">
        <v>30</v>
      </c>
      <c r="AX313" s="15" t="s">
        <v>73</v>
      </c>
      <c r="AY313" s="266" t="s">
        <v>135</v>
      </c>
    </row>
    <row r="314" s="13" customFormat="1">
      <c r="A314" s="13"/>
      <c r="B314" s="235"/>
      <c r="C314" s="236"/>
      <c r="D314" s="230" t="s">
        <v>152</v>
      </c>
      <c r="E314" s="237" t="s">
        <v>1</v>
      </c>
      <c r="F314" s="238" t="s">
        <v>426</v>
      </c>
      <c r="G314" s="236"/>
      <c r="H314" s="239">
        <v>2.6739999999999999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152</v>
      </c>
      <c r="AU314" s="245" t="s">
        <v>83</v>
      </c>
      <c r="AV314" s="13" t="s">
        <v>83</v>
      </c>
      <c r="AW314" s="13" t="s">
        <v>30</v>
      </c>
      <c r="AX314" s="13" t="s">
        <v>73</v>
      </c>
      <c r="AY314" s="245" t="s">
        <v>135</v>
      </c>
    </row>
    <row r="315" s="15" customFormat="1">
      <c r="A315" s="15"/>
      <c r="B315" s="257"/>
      <c r="C315" s="258"/>
      <c r="D315" s="230" t="s">
        <v>152</v>
      </c>
      <c r="E315" s="259" t="s">
        <v>1</v>
      </c>
      <c r="F315" s="260" t="s">
        <v>369</v>
      </c>
      <c r="G315" s="258"/>
      <c r="H315" s="259" t="s">
        <v>1</v>
      </c>
      <c r="I315" s="261"/>
      <c r="J315" s="258"/>
      <c r="K315" s="258"/>
      <c r="L315" s="262"/>
      <c r="M315" s="263"/>
      <c r="N315" s="264"/>
      <c r="O315" s="264"/>
      <c r="P315" s="264"/>
      <c r="Q315" s="264"/>
      <c r="R315" s="264"/>
      <c r="S315" s="264"/>
      <c r="T315" s="26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6" t="s">
        <v>152</v>
      </c>
      <c r="AU315" s="266" t="s">
        <v>83</v>
      </c>
      <c r="AV315" s="15" t="s">
        <v>81</v>
      </c>
      <c r="AW315" s="15" t="s">
        <v>30</v>
      </c>
      <c r="AX315" s="15" t="s">
        <v>73</v>
      </c>
      <c r="AY315" s="266" t="s">
        <v>135</v>
      </c>
    </row>
    <row r="316" s="13" customFormat="1">
      <c r="A316" s="13"/>
      <c r="B316" s="235"/>
      <c r="C316" s="236"/>
      <c r="D316" s="230" t="s">
        <v>152</v>
      </c>
      <c r="E316" s="237" t="s">
        <v>1</v>
      </c>
      <c r="F316" s="238" t="s">
        <v>427</v>
      </c>
      <c r="G316" s="236"/>
      <c r="H316" s="239">
        <v>132.72999999999999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152</v>
      </c>
      <c r="AU316" s="245" t="s">
        <v>83</v>
      </c>
      <c r="AV316" s="13" t="s">
        <v>83</v>
      </c>
      <c r="AW316" s="13" t="s">
        <v>30</v>
      </c>
      <c r="AX316" s="13" t="s">
        <v>73</v>
      </c>
      <c r="AY316" s="245" t="s">
        <v>135</v>
      </c>
    </row>
    <row r="317" s="15" customFormat="1">
      <c r="A317" s="15"/>
      <c r="B317" s="257"/>
      <c r="C317" s="258"/>
      <c r="D317" s="230" t="s">
        <v>152</v>
      </c>
      <c r="E317" s="259" t="s">
        <v>1</v>
      </c>
      <c r="F317" s="260" t="s">
        <v>367</v>
      </c>
      <c r="G317" s="258"/>
      <c r="H317" s="259" t="s">
        <v>1</v>
      </c>
      <c r="I317" s="261"/>
      <c r="J317" s="258"/>
      <c r="K317" s="258"/>
      <c r="L317" s="262"/>
      <c r="M317" s="263"/>
      <c r="N317" s="264"/>
      <c r="O317" s="264"/>
      <c r="P317" s="264"/>
      <c r="Q317" s="264"/>
      <c r="R317" s="264"/>
      <c r="S317" s="264"/>
      <c r="T317" s="26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6" t="s">
        <v>152</v>
      </c>
      <c r="AU317" s="266" t="s">
        <v>83</v>
      </c>
      <c r="AV317" s="15" t="s">
        <v>81</v>
      </c>
      <c r="AW317" s="15" t="s">
        <v>30</v>
      </c>
      <c r="AX317" s="15" t="s">
        <v>73</v>
      </c>
      <c r="AY317" s="266" t="s">
        <v>135</v>
      </c>
    </row>
    <row r="318" s="13" customFormat="1">
      <c r="A318" s="13"/>
      <c r="B318" s="235"/>
      <c r="C318" s="236"/>
      <c r="D318" s="230" t="s">
        <v>152</v>
      </c>
      <c r="E318" s="237" t="s">
        <v>1</v>
      </c>
      <c r="F318" s="238" t="s">
        <v>428</v>
      </c>
      <c r="G318" s="236"/>
      <c r="H318" s="239">
        <v>2.8620000000000001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152</v>
      </c>
      <c r="AU318" s="245" t="s">
        <v>83</v>
      </c>
      <c r="AV318" s="13" t="s">
        <v>83</v>
      </c>
      <c r="AW318" s="13" t="s">
        <v>30</v>
      </c>
      <c r="AX318" s="13" t="s">
        <v>73</v>
      </c>
      <c r="AY318" s="245" t="s">
        <v>135</v>
      </c>
    </row>
    <row r="319" s="13" customFormat="1">
      <c r="A319" s="13"/>
      <c r="B319" s="235"/>
      <c r="C319" s="236"/>
      <c r="D319" s="230" t="s">
        <v>152</v>
      </c>
      <c r="E319" s="237" t="s">
        <v>1</v>
      </c>
      <c r="F319" s="238" t="s">
        <v>429</v>
      </c>
      <c r="G319" s="236"/>
      <c r="H319" s="239">
        <v>45.826999999999998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152</v>
      </c>
      <c r="AU319" s="245" t="s">
        <v>83</v>
      </c>
      <c r="AV319" s="13" t="s">
        <v>83</v>
      </c>
      <c r="AW319" s="13" t="s">
        <v>30</v>
      </c>
      <c r="AX319" s="13" t="s">
        <v>81</v>
      </c>
      <c r="AY319" s="245" t="s">
        <v>135</v>
      </c>
    </row>
    <row r="320" s="2" customFormat="1" ht="24.15" customHeight="1">
      <c r="A320" s="40"/>
      <c r="B320" s="41"/>
      <c r="C320" s="217" t="s">
        <v>430</v>
      </c>
      <c r="D320" s="217" t="s">
        <v>138</v>
      </c>
      <c r="E320" s="218" t="s">
        <v>431</v>
      </c>
      <c r="F320" s="219" t="s">
        <v>432</v>
      </c>
      <c r="G320" s="220" t="s">
        <v>223</v>
      </c>
      <c r="H320" s="221">
        <v>88.450000000000003</v>
      </c>
      <c r="I320" s="222"/>
      <c r="J320" s="223">
        <f>ROUND(I320*H320,2)</f>
        <v>0</v>
      </c>
      <c r="K320" s="219" t="s">
        <v>142</v>
      </c>
      <c r="L320" s="46"/>
      <c r="M320" s="224" t="s">
        <v>1</v>
      </c>
      <c r="N320" s="225" t="s">
        <v>40</v>
      </c>
      <c r="O320" s="94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8" t="s">
        <v>226</v>
      </c>
      <c r="AT320" s="228" t="s">
        <v>138</v>
      </c>
      <c r="AU320" s="228" t="s">
        <v>83</v>
      </c>
      <c r="AY320" s="19" t="s">
        <v>135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9" t="s">
        <v>143</v>
      </c>
      <c r="BK320" s="229">
        <f>ROUND(I320*H320,2)</f>
        <v>0</v>
      </c>
      <c r="BL320" s="19" t="s">
        <v>226</v>
      </c>
      <c r="BM320" s="228" t="s">
        <v>433</v>
      </c>
    </row>
    <row r="321" s="13" customFormat="1">
      <c r="A321" s="13"/>
      <c r="B321" s="235"/>
      <c r="C321" s="236"/>
      <c r="D321" s="230" t="s">
        <v>152</v>
      </c>
      <c r="E321" s="237" t="s">
        <v>1</v>
      </c>
      <c r="F321" s="238" t="s">
        <v>434</v>
      </c>
      <c r="G321" s="236"/>
      <c r="H321" s="239">
        <v>21.84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152</v>
      </c>
      <c r="AU321" s="245" t="s">
        <v>83</v>
      </c>
      <c r="AV321" s="13" t="s">
        <v>83</v>
      </c>
      <c r="AW321" s="13" t="s">
        <v>30</v>
      </c>
      <c r="AX321" s="13" t="s">
        <v>73</v>
      </c>
      <c r="AY321" s="245" t="s">
        <v>135</v>
      </c>
    </row>
    <row r="322" s="13" customFormat="1">
      <c r="A322" s="13"/>
      <c r="B322" s="235"/>
      <c r="C322" s="236"/>
      <c r="D322" s="230" t="s">
        <v>152</v>
      </c>
      <c r="E322" s="237" t="s">
        <v>1</v>
      </c>
      <c r="F322" s="238" t="s">
        <v>435</v>
      </c>
      <c r="G322" s="236"/>
      <c r="H322" s="239">
        <v>61.530000000000001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152</v>
      </c>
      <c r="AU322" s="245" t="s">
        <v>83</v>
      </c>
      <c r="AV322" s="13" t="s">
        <v>83</v>
      </c>
      <c r="AW322" s="13" t="s">
        <v>30</v>
      </c>
      <c r="AX322" s="13" t="s">
        <v>73</v>
      </c>
      <c r="AY322" s="245" t="s">
        <v>135</v>
      </c>
    </row>
    <row r="323" s="13" customFormat="1">
      <c r="A323" s="13"/>
      <c r="B323" s="235"/>
      <c r="C323" s="236"/>
      <c r="D323" s="230" t="s">
        <v>152</v>
      </c>
      <c r="E323" s="237" t="s">
        <v>1</v>
      </c>
      <c r="F323" s="238" t="s">
        <v>436</v>
      </c>
      <c r="G323" s="236"/>
      <c r="H323" s="239">
        <v>5.0800000000000001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152</v>
      </c>
      <c r="AU323" s="245" t="s">
        <v>83</v>
      </c>
      <c r="AV323" s="13" t="s">
        <v>83</v>
      </c>
      <c r="AW323" s="13" t="s">
        <v>30</v>
      </c>
      <c r="AX323" s="13" t="s">
        <v>73</v>
      </c>
      <c r="AY323" s="245" t="s">
        <v>135</v>
      </c>
    </row>
    <row r="324" s="14" customFormat="1">
      <c r="A324" s="14"/>
      <c r="B324" s="246"/>
      <c r="C324" s="247"/>
      <c r="D324" s="230" t="s">
        <v>152</v>
      </c>
      <c r="E324" s="248" t="s">
        <v>1</v>
      </c>
      <c r="F324" s="249" t="s">
        <v>162</v>
      </c>
      <c r="G324" s="247"/>
      <c r="H324" s="250">
        <v>88.450000000000003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152</v>
      </c>
      <c r="AU324" s="256" t="s">
        <v>83</v>
      </c>
      <c r="AV324" s="14" t="s">
        <v>143</v>
      </c>
      <c r="AW324" s="14" t="s">
        <v>30</v>
      </c>
      <c r="AX324" s="14" t="s">
        <v>81</v>
      </c>
      <c r="AY324" s="256" t="s">
        <v>135</v>
      </c>
    </row>
    <row r="325" s="2" customFormat="1" ht="14.4" customHeight="1">
      <c r="A325" s="40"/>
      <c r="B325" s="41"/>
      <c r="C325" s="267" t="s">
        <v>437</v>
      </c>
      <c r="D325" s="267" t="s">
        <v>361</v>
      </c>
      <c r="E325" s="268" t="s">
        <v>438</v>
      </c>
      <c r="F325" s="269" t="s">
        <v>439</v>
      </c>
      <c r="G325" s="270" t="s">
        <v>141</v>
      </c>
      <c r="H325" s="271">
        <v>12.081</v>
      </c>
      <c r="I325" s="272"/>
      <c r="J325" s="273">
        <f>ROUND(I325*H325,2)</f>
        <v>0</v>
      </c>
      <c r="K325" s="269" t="s">
        <v>142</v>
      </c>
      <c r="L325" s="274"/>
      <c r="M325" s="275" t="s">
        <v>1</v>
      </c>
      <c r="N325" s="276" t="s">
        <v>40</v>
      </c>
      <c r="O325" s="94"/>
      <c r="P325" s="226">
        <f>O325*H325</f>
        <v>0</v>
      </c>
      <c r="Q325" s="226">
        <v>0.55000000000000004</v>
      </c>
      <c r="R325" s="226">
        <f>Q325*H325</f>
        <v>6.6445500000000006</v>
      </c>
      <c r="S325" s="226">
        <v>0</v>
      </c>
      <c r="T325" s="227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8" t="s">
        <v>307</v>
      </c>
      <c r="AT325" s="228" t="s">
        <v>361</v>
      </c>
      <c r="AU325" s="228" t="s">
        <v>83</v>
      </c>
      <c r="AY325" s="19" t="s">
        <v>135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9" t="s">
        <v>143</v>
      </c>
      <c r="BK325" s="229">
        <f>ROUND(I325*H325,2)</f>
        <v>0</v>
      </c>
      <c r="BL325" s="19" t="s">
        <v>226</v>
      </c>
      <c r="BM325" s="228" t="s">
        <v>440</v>
      </c>
    </row>
    <row r="326" s="15" customFormat="1">
      <c r="A326" s="15"/>
      <c r="B326" s="257"/>
      <c r="C326" s="258"/>
      <c r="D326" s="230" t="s">
        <v>152</v>
      </c>
      <c r="E326" s="259" t="s">
        <v>1</v>
      </c>
      <c r="F326" s="260" t="s">
        <v>365</v>
      </c>
      <c r="G326" s="258"/>
      <c r="H326" s="259" t="s">
        <v>1</v>
      </c>
      <c r="I326" s="261"/>
      <c r="J326" s="258"/>
      <c r="K326" s="258"/>
      <c r="L326" s="262"/>
      <c r="M326" s="263"/>
      <c r="N326" s="264"/>
      <c r="O326" s="264"/>
      <c r="P326" s="264"/>
      <c r="Q326" s="264"/>
      <c r="R326" s="264"/>
      <c r="S326" s="264"/>
      <c r="T326" s="26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6" t="s">
        <v>152</v>
      </c>
      <c r="AU326" s="266" t="s">
        <v>83</v>
      </c>
      <c r="AV326" s="15" t="s">
        <v>81</v>
      </c>
      <c r="AW326" s="15" t="s">
        <v>30</v>
      </c>
      <c r="AX326" s="15" t="s">
        <v>73</v>
      </c>
      <c r="AY326" s="266" t="s">
        <v>135</v>
      </c>
    </row>
    <row r="327" s="13" customFormat="1">
      <c r="A327" s="13"/>
      <c r="B327" s="235"/>
      <c r="C327" s="236"/>
      <c r="D327" s="230" t="s">
        <v>152</v>
      </c>
      <c r="E327" s="237" t="s">
        <v>1</v>
      </c>
      <c r="F327" s="238" t="s">
        <v>441</v>
      </c>
      <c r="G327" s="236"/>
      <c r="H327" s="239">
        <v>88.450000000000003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152</v>
      </c>
      <c r="AU327" s="245" t="s">
        <v>83</v>
      </c>
      <c r="AV327" s="13" t="s">
        <v>83</v>
      </c>
      <c r="AW327" s="13" t="s">
        <v>30</v>
      </c>
      <c r="AX327" s="13" t="s">
        <v>73</v>
      </c>
      <c r="AY327" s="245" t="s">
        <v>135</v>
      </c>
    </row>
    <row r="328" s="15" customFormat="1">
      <c r="A328" s="15"/>
      <c r="B328" s="257"/>
      <c r="C328" s="258"/>
      <c r="D328" s="230" t="s">
        <v>152</v>
      </c>
      <c r="E328" s="259" t="s">
        <v>1</v>
      </c>
      <c r="F328" s="260" t="s">
        <v>367</v>
      </c>
      <c r="G328" s="258"/>
      <c r="H328" s="259" t="s">
        <v>1</v>
      </c>
      <c r="I328" s="261"/>
      <c r="J328" s="258"/>
      <c r="K328" s="258"/>
      <c r="L328" s="262"/>
      <c r="M328" s="263"/>
      <c r="N328" s="264"/>
      <c r="O328" s="264"/>
      <c r="P328" s="264"/>
      <c r="Q328" s="264"/>
      <c r="R328" s="264"/>
      <c r="S328" s="264"/>
      <c r="T328" s="26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6" t="s">
        <v>152</v>
      </c>
      <c r="AU328" s="266" t="s">
        <v>83</v>
      </c>
      <c r="AV328" s="15" t="s">
        <v>81</v>
      </c>
      <c r="AW328" s="15" t="s">
        <v>30</v>
      </c>
      <c r="AX328" s="15" t="s">
        <v>73</v>
      </c>
      <c r="AY328" s="266" t="s">
        <v>135</v>
      </c>
    </row>
    <row r="329" s="13" customFormat="1">
      <c r="A329" s="13"/>
      <c r="B329" s="235"/>
      <c r="C329" s="236"/>
      <c r="D329" s="230" t="s">
        <v>152</v>
      </c>
      <c r="E329" s="237" t="s">
        <v>1</v>
      </c>
      <c r="F329" s="238" t="s">
        <v>442</v>
      </c>
      <c r="G329" s="236"/>
      <c r="H329" s="239">
        <v>2.7240000000000002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152</v>
      </c>
      <c r="AU329" s="245" t="s">
        <v>83</v>
      </c>
      <c r="AV329" s="13" t="s">
        <v>83</v>
      </c>
      <c r="AW329" s="13" t="s">
        <v>30</v>
      </c>
      <c r="AX329" s="13" t="s">
        <v>73</v>
      </c>
      <c r="AY329" s="245" t="s">
        <v>135</v>
      </c>
    </row>
    <row r="330" s="15" customFormat="1">
      <c r="A330" s="15"/>
      <c r="B330" s="257"/>
      <c r="C330" s="258"/>
      <c r="D330" s="230" t="s">
        <v>152</v>
      </c>
      <c r="E330" s="259" t="s">
        <v>1</v>
      </c>
      <c r="F330" s="260" t="s">
        <v>365</v>
      </c>
      <c r="G330" s="258"/>
      <c r="H330" s="259" t="s">
        <v>1</v>
      </c>
      <c r="I330" s="261"/>
      <c r="J330" s="258"/>
      <c r="K330" s="258"/>
      <c r="L330" s="262"/>
      <c r="M330" s="263"/>
      <c r="N330" s="264"/>
      <c r="O330" s="264"/>
      <c r="P330" s="264"/>
      <c r="Q330" s="264"/>
      <c r="R330" s="264"/>
      <c r="S330" s="264"/>
      <c r="T330" s="26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6" t="s">
        <v>152</v>
      </c>
      <c r="AU330" s="266" t="s">
        <v>83</v>
      </c>
      <c r="AV330" s="15" t="s">
        <v>81</v>
      </c>
      <c r="AW330" s="15" t="s">
        <v>30</v>
      </c>
      <c r="AX330" s="15" t="s">
        <v>73</v>
      </c>
      <c r="AY330" s="266" t="s">
        <v>135</v>
      </c>
    </row>
    <row r="331" s="13" customFormat="1">
      <c r="A331" s="13"/>
      <c r="B331" s="235"/>
      <c r="C331" s="236"/>
      <c r="D331" s="230" t="s">
        <v>152</v>
      </c>
      <c r="E331" s="237" t="s">
        <v>1</v>
      </c>
      <c r="F331" s="238" t="s">
        <v>443</v>
      </c>
      <c r="G331" s="236"/>
      <c r="H331" s="239">
        <v>425.30000000000001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152</v>
      </c>
      <c r="AU331" s="245" t="s">
        <v>83</v>
      </c>
      <c r="AV331" s="13" t="s">
        <v>83</v>
      </c>
      <c r="AW331" s="13" t="s">
        <v>30</v>
      </c>
      <c r="AX331" s="13" t="s">
        <v>73</v>
      </c>
      <c r="AY331" s="245" t="s">
        <v>135</v>
      </c>
    </row>
    <row r="332" s="15" customFormat="1">
      <c r="A332" s="15"/>
      <c r="B332" s="257"/>
      <c r="C332" s="258"/>
      <c r="D332" s="230" t="s">
        <v>152</v>
      </c>
      <c r="E332" s="259" t="s">
        <v>1</v>
      </c>
      <c r="F332" s="260" t="s">
        <v>367</v>
      </c>
      <c r="G332" s="258"/>
      <c r="H332" s="259" t="s">
        <v>1</v>
      </c>
      <c r="I332" s="261"/>
      <c r="J332" s="258"/>
      <c r="K332" s="258"/>
      <c r="L332" s="262"/>
      <c r="M332" s="263"/>
      <c r="N332" s="264"/>
      <c r="O332" s="264"/>
      <c r="P332" s="264"/>
      <c r="Q332" s="264"/>
      <c r="R332" s="264"/>
      <c r="S332" s="264"/>
      <c r="T332" s="26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6" t="s">
        <v>152</v>
      </c>
      <c r="AU332" s="266" t="s">
        <v>83</v>
      </c>
      <c r="AV332" s="15" t="s">
        <v>81</v>
      </c>
      <c r="AW332" s="15" t="s">
        <v>30</v>
      </c>
      <c r="AX332" s="15" t="s">
        <v>73</v>
      </c>
      <c r="AY332" s="266" t="s">
        <v>135</v>
      </c>
    </row>
    <row r="333" s="13" customFormat="1">
      <c r="A333" s="13"/>
      <c r="B333" s="235"/>
      <c r="C333" s="236"/>
      <c r="D333" s="230" t="s">
        <v>152</v>
      </c>
      <c r="E333" s="237" t="s">
        <v>1</v>
      </c>
      <c r="F333" s="238" t="s">
        <v>444</v>
      </c>
      <c r="G333" s="236"/>
      <c r="H333" s="239">
        <v>9.3569999999999993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5" t="s">
        <v>152</v>
      </c>
      <c r="AU333" s="245" t="s">
        <v>83</v>
      </c>
      <c r="AV333" s="13" t="s">
        <v>83</v>
      </c>
      <c r="AW333" s="13" t="s">
        <v>30</v>
      </c>
      <c r="AX333" s="13" t="s">
        <v>73</v>
      </c>
      <c r="AY333" s="245" t="s">
        <v>135</v>
      </c>
    </row>
    <row r="334" s="13" customFormat="1">
      <c r="A334" s="13"/>
      <c r="B334" s="235"/>
      <c r="C334" s="236"/>
      <c r="D334" s="230" t="s">
        <v>152</v>
      </c>
      <c r="E334" s="237" t="s">
        <v>1</v>
      </c>
      <c r="F334" s="238" t="s">
        <v>445</v>
      </c>
      <c r="G334" s="236"/>
      <c r="H334" s="239">
        <v>12.081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152</v>
      </c>
      <c r="AU334" s="245" t="s">
        <v>83</v>
      </c>
      <c r="AV334" s="13" t="s">
        <v>83</v>
      </c>
      <c r="AW334" s="13" t="s">
        <v>30</v>
      </c>
      <c r="AX334" s="13" t="s">
        <v>81</v>
      </c>
      <c r="AY334" s="245" t="s">
        <v>135</v>
      </c>
    </row>
    <row r="335" s="2" customFormat="1" ht="24.15" customHeight="1">
      <c r="A335" s="40"/>
      <c r="B335" s="41"/>
      <c r="C335" s="217" t="s">
        <v>446</v>
      </c>
      <c r="D335" s="217" t="s">
        <v>138</v>
      </c>
      <c r="E335" s="218" t="s">
        <v>447</v>
      </c>
      <c r="F335" s="219" t="s">
        <v>448</v>
      </c>
      <c r="G335" s="220" t="s">
        <v>223</v>
      </c>
      <c r="H335" s="221">
        <v>433.13</v>
      </c>
      <c r="I335" s="222"/>
      <c r="J335" s="223">
        <f>ROUND(I335*H335,2)</f>
        <v>0</v>
      </c>
      <c r="K335" s="219" t="s">
        <v>142</v>
      </c>
      <c r="L335" s="46"/>
      <c r="M335" s="224" t="s">
        <v>1</v>
      </c>
      <c r="N335" s="225" t="s">
        <v>40</v>
      </c>
      <c r="O335" s="94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8" t="s">
        <v>226</v>
      </c>
      <c r="AT335" s="228" t="s">
        <v>138</v>
      </c>
      <c r="AU335" s="228" t="s">
        <v>83</v>
      </c>
      <c r="AY335" s="19" t="s">
        <v>135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9" t="s">
        <v>143</v>
      </c>
      <c r="BK335" s="229">
        <f>ROUND(I335*H335,2)</f>
        <v>0</v>
      </c>
      <c r="BL335" s="19" t="s">
        <v>226</v>
      </c>
      <c r="BM335" s="228" t="s">
        <v>449</v>
      </c>
    </row>
    <row r="336" s="13" customFormat="1">
      <c r="A336" s="13"/>
      <c r="B336" s="235"/>
      <c r="C336" s="236"/>
      <c r="D336" s="230" t="s">
        <v>152</v>
      </c>
      <c r="E336" s="237" t="s">
        <v>1</v>
      </c>
      <c r="F336" s="238" t="s">
        <v>450</v>
      </c>
      <c r="G336" s="236"/>
      <c r="H336" s="239">
        <v>80.400000000000006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152</v>
      </c>
      <c r="AU336" s="245" t="s">
        <v>83</v>
      </c>
      <c r="AV336" s="13" t="s">
        <v>83</v>
      </c>
      <c r="AW336" s="13" t="s">
        <v>30</v>
      </c>
      <c r="AX336" s="13" t="s">
        <v>73</v>
      </c>
      <c r="AY336" s="245" t="s">
        <v>135</v>
      </c>
    </row>
    <row r="337" s="13" customFormat="1">
      <c r="A337" s="13"/>
      <c r="B337" s="235"/>
      <c r="C337" s="236"/>
      <c r="D337" s="230" t="s">
        <v>152</v>
      </c>
      <c r="E337" s="237" t="s">
        <v>1</v>
      </c>
      <c r="F337" s="238" t="s">
        <v>451</v>
      </c>
      <c r="G337" s="236"/>
      <c r="H337" s="239">
        <v>17.800000000000001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152</v>
      </c>
      <c r="AU337" s="245" t="s">
        <v>83</v>
      </c>
      <c r="AV337" s="13" t="s">
        <v>83</v>
      </c>
      <c r="AW337" s="13" t="s">
        <v>30</v>
      </c>
      <c r="AX337" s="13" t="s">
        <v>73</v>
      </c>
      <c r="AY337" s="245" t="s">
        <v>135</v>
      </c>
    </row>
    <row r="338" s="13" customFormat="1">
      <c r="A338" s="13"/>
      <c r="B338" s="235"/>
      <c r="C338" s="236"/>
      <c r="D338" s="230" t="s">
        <v>152</v>
      </c>
      <c r="E338" s="237" t="s">
        <v>1</v>
      </c>
      <c r="F338" s="238" t="s">
        <v>452</v>
      </c>
      <c r="G338" s="236"/>
      <c r="H338" s="239">
        <v>45.600000000000001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152</v>
      </c>
      <c r="AU338" s="245" t="s">
        <v>83</v>
      </c>
      <c r="AV338" s="13" t="s">
        <v>83</v>
      </c>
      <c r="AW338" s="13" t="s">
        <v>30</v>
      </c>
      <c r="AX338" s="13" t="s">
        <v>73</v>
      </c>
      <c r="AY338" s="245" t="s">
        <v>135</v>
      </c>
    </row>
    <row r="339" s="13" customFormat="1">
      <c r="A339" s="13"/>
      <c r="B339" s="235"/>
      <c r="C339" s="236"/>
      <c r="D339" s="230" t="s">
        <v>152</v>
      </c>
      <c r="E339" s="237" t="s">
        <v>1</v>
      </c>
      <c r="F339" s="238" t="s">
        <v>453</v>
      </c>
      <c r="G339" s="236"/>
      <c r="H339" s="239">
        <v>30.399999999999999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5" t="s">
        <v>152</v>
      </c>
      <c r="AU339" s="245" t="s">
        <v>83</v>
      </c>
      <c r="AV339" s="13" t="s">
        <v>83</v>
      </c>
      <c r="AW339" s="13" t="s">
        <v>30</v>
      </c>
      <c r="AX339" s="13" t="s">
        <v>73</v>
      </c>
      <c r="AY339" s="245" t="s">
        <v>135</v>
      </c>
    </row>
    <row r="340" s="13" customFormat="1">
      <c r="A340" s="13"/>
      <c r="B340" s="235"/>
      <c r="C340" s="236"/>
      <c r="D340" s="230" t="s">
        <v>152</v>
      </c>
      <c r="E340" s="237" t="s">
        <v>1</v>
      </c>
      <c r="F340" s="238" t="s">
        <v>454</v>
      </c>
      <c r="G340" s="236"/>
      <c r="H340" s="239">
        <v>16.800000000000001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152</v>
      </c>
      <c r="AU340" s="245" t="s">
        <v>83</v>
      </c>
      <c r="AV340" s="13" t="s">
        <v>83</v>
      </c>
      <c r="AW340" s="13" t="s">
        <v>30</v>
      </c>
      <c r="AX340" s="13" t="s">
        <v>73</v>
      </c>
      <c r="AY340" s="245" t="s">
        <v>135</v>
      </c>
    </row>
    <row r="341" s="13" customFormat="1">
      <c r="A341" s="13"/>
      <c r="B341" s="235"/>
      <c r="C341" s="236"/>
      <c r="D341" s="230" t="s">
        <v>152</v>
      </c>
      <c r="E341" s="237" t="s">
        <v>1</v>
      </c>
      <c r="F341" s="238" t="s">
        <v>455</v>
      </c>
      <c r="G341" s="236"/>
      <c r="H341" s="239">
        <v>121.55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152</v>
      </c>
      <c r="AU341" s="245" t="s">
        <v>83</v>
      </c>
      <c r="AV341" s="13" t="s">
        <v>83</v>
      </c>
      <c r="AW341" s="13" t="s">
        <v>30</v>
      </c>
      <c r="AX341" s="13" t="s">
        <v>73</v>
      </c>
      <c r="AY341" s="245" t="s">
        <v>135</v>
      </c>
    </row>
    <row r="342" s="13" customFormat="1">
      <c r="A342" s="13"/>
      <c r="B342" s="235"/>
      <c r="C342" s="236"/>
      <c r="D342" s="230" t="s">
        <v>152</v>
      </c>
      <c r="E342" s="237" t="s">
        <v>1</v>
      </c>
      <c r="F342" s="238" t="s">
        <v>456</v>
      </c>
      <c r="G342" s="236"/>
      <c r="H342" s="239">
        <v>21.5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152</v>
      </c>
      <c r="AU342" s="245" t="s">
        <v>83</v>
      </c>
      <c r="AV342" s="13" t="s">
        <v>83</v>
      </c>
      <c r="AW342" s="13" t="s">
        <v>30</v>
      </c>
      <c r="AX342" s="13" t="s">
        <v>73</v>
      </c>
      <c r="AY342" s="245" t="s">
        <v>135</v>
      </c>
    </row>
    <row r="343" s="13" customFormat="1">
      <c r="A343" s="13"/>
      <c r="B343" s="235"/>
      <c r="C343" s="236"/>
      <c r="D343" s="230" t="s">
        <v>152</v>
      </c>
      <c r="E343" s="237" t="s">
        <v>1</v>
      </c>
      <c r="F343" s="238" t="s">
        <v>457</v>
      </c>
      <c r="G343" s="236"/>
      <c r="H343" s="239">
        <v>9.4800000000000004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5" t="s">
        <v>152</v>
      </c>
      <c r="AU343" s="245" t="s">
        <v>83</v>
      </c>
      <c r="AV343" s="13" t="s">
        <v>83</v>
      </c>
      <c r="AW343" s="13" t="s">
        <v>30</v>
      </c>
      <c r="AX343" s="13" t="s">
        <v>73</v>
      </c>
      <c r="AY343" s="245" t="s">
        <v>135</v>
      </c>
    </row>
    <row r="344" s="13" customFormat="1">
      <c r="A344" s="13"/>
      <c r="B344" s="235"/>
      <c r="C344" s="236"/>
      <c r="D344" s="230" t="s">
        <v>152</v>
      </c>
      <c r="E344" s="237" t="s">
        <v>1</v>
      </c>
      <c r="F344" s="238" t="s">
        <v>458</v>
      </c>
      <c r="G344" s="236"/>
      <c r="H344" s="239">
        <v>22.68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152</v>
      </c>
      <c r="AU344" s="245" t="s">
        <v>83</v>
      </c>
      <c r="AV344" s="13" t="s">
        <v>83</v>
      </c>
      <c r="AW344" s="13" t="s">
        <v>30</v>
      </c>
      <c r="AX344" s="13" t="s">
        <v>73</v>
      </c>
      <c r="AY344" s="245" t="s">
        <v>135</v>
      </c>
    </row>
    <row r="345" s="13" customFormat="1">
      <c r="A345" s="13"/>
      <c r="B345" s="235"/>
      <c r="C345" s="236"/>
      <c r="D345" s="230" t="s">
        <v>152</v>
      </c>
      <c r="E345" s="237" t="s">
        <v>1</v>
      </c>
      <c r="F345" s="238" t="s">
        <v>459</v>
      </c>
      <c r="G345" s="236"/>
      <c r="H345" s="239">
        <v>8.7599999999999998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152</v>
      </c>
      <c r="AU345" s="245" t="s">
        <v>83</v>
      </c>
      <c r="AV345" s="13" t="s">
        <v>83</v>
      </c>
      <c r="AW345" s="13" t="s">
        <v>30</v>
      </c>
      <c r="AX345" s="13" t="s">
        <v>73</v>
      </c>
      <c r="AY345" s="245" t="s">
        <v>135</v>
      </c>
    </row>
    <row r="346" s="13" customFormat="1">
      <c r="A346" s="13"/>
      <c r="B346" s="235"/>
      <c r="C346" s="236"/>
      <c r="D346" s="230" t="s">
        <v>152</v>
      </c>
      <c r="E346" s="237" t="s">
        <v>1</v>
      </c>
      <c r="F346" s="238" t="s">
        <v>460</v>
      </c>
      <c r="G346" s="236"/>
      <c r="H346" s="239">
        <v>20.84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152</v>
      </c>
      <c r="AU346" s="245" t="s">
        <v>83</v>
      </c>
      <c r="AV346" s="13" t="s">
        <v>83</v>
      </c>
      <c r="AW346" s="13" t="s">
        <v>30</v>
      </c>
      <c r="AX346" s="13" t="s">
        <v>73</v>
      </c>
      <c r="AY346" s="245" t="s">
        <v>135</v>
      </c>
    </row>
    <row r="347" s="15" customFormat="1">
      <c r="A347" s="15"/>
      <c r="B347" s="257"/>
      <c r="C347" s="258"/>
      <c r="D347" s="230" t="s">
        <v>152</v>
      </c>
      <c r="E347" s="259" t="s">
        <v>1</v>
      </c>
      <c r="F347" s="260" t="s">
        <v>461</v>
      </c>
      <c r="G347" s="258"/>
      <c r="H347" s="259" t="s">
        <v>1</v>
      </c>
      <c r="I347" s="261"/>
      <c r="J347" s="258"/>
      <c r="K347" s="258"/>
      <c r="L347" s="262"/>
      <c r="M347" s="263"/>
      <c r="N347" s="264"/>
      <c r="O347" s="264"/>
      <c r="P347" s="264"/>
      <c r="Q347" s="264"/>
      <c r="R347" s="264"/>
      <c r="S347" s="264"/>
      <c r="T347" s="26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6" t="s">
        <v>152</v>
      </c>
      <c r="AU347" s="266" t="s">
        <v>83</v>
      </c>
      <c r="AV347" s="15" t="s">
        <v>81</v>
      </c>
      <c r="AW347" s="15" t="s">
        <v>30</v>
      </c>
      <c r="AX347" s="15" t="s">
        <v>73</v>
      </c>
      <c r="AY347" s="266" t="s">
        <v>135</v>
      </c>
    </row>
    <row r="348" s="13" customFormat="1">
      <c r="A348" s="13"/>
      <c r="B348" s="235"/>
      <c r="C348" s="236"/>
      <c r="D348" s="230" t="s">
        <v>152</v>
      </c>
      <c r="E348" s="237" t="s">
        <v>1</v>
      </c>
      <c r="F348" s="238" t="s">
        <v>462</v>
      </c>
      <c r="G348" s="236"/>
      <c r="H348" s="239">
        <v>37.32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152</v>
      </c>
      <c r="AU348" s="245" t="s">
        <v>83</v>
      </c>
      <c r="AV348" s="13" t="s">
        <v>83</v>
      </c>
      <c r="AW348" s="13" t="s">
        <v>30</v>
      </c>
      <c r="AX348" s="13" t="s">
        <v>73</v>
      </c>
      <c r="AY348" s="245" t="s">
        <v>135</v>
      </c>
    </row>
    <row r="349" s="14" customFormat="1">
      <c r="A349" s="14"/>
      <c r="B349" s="246"/>
      <c r="C349" s="247"/>
      <c r="D349" s="230" t="s">
        <v>152</v>
      </c>
      <c r="E349" s="248" t="s">
        <v>1</v>
      </c>
      <c r="F349" s="249" t="s">
        <v>162</v>
      </c>
      <c r="G349" s="247"/>
      <c r="H349" s="250">
        <v>433.13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152</v>
      </c>
      <c r="AU349" s="256" t="s">
        <v>83</v>
      </c>
      <c r="AV349" s="14" t="s">
        <v>143</v>
      </c>
      <c r="AW349" s="14" t="s">
        <v>30</v>
      </c>
      <c r="AX349" s="14" t="s">
        <v>81</v>
      </c>
      <c r="AY349" s="256" t="s">
        <v>135</v>
      </c>
    </row>
    <row r="350" s="2" customFormat="1" ht="14.4" customHeight="1">
      <c r="A350" s="40"/>
      <c r="B350" s="41"/>
      <c r="C350" s="267" t="s">
        <v>463</v>
      </c>
      <c r="D350" s="267" t="s">
        <v>361</v>
      </c>
      <c r="E350" s="268" t="s">
        <v>464</v>
      </c>
      <c r="F350" s="269" t="s">
        <v>465</v>
      </c>
      <c r="G350" s="270" t="s">
        <v>141</v>
      </c>
      <c r="H350" s="271">
        <v>14.629</v>
      </c>
      <c r="I350" s="272"/>
      <c r="J350" s="273">
        <f>ROUND(I350*H350,2)</f>
        <v>0</v>
      </c>
      <c r="K350" s="269" t="s">
        <v>142</v>
      </c>
      <c r="L350" s="274"/>
      <c r="M350" s="275" t="s">
        <v>1</v>
      </c>
      <c r="N350" s="276" t="s">
        <v>40</v>
      </c>
      <c r="O350" s="94"/>
      <c r="P350" s="226">
        <f>O350*H350</f>
        <v>0</v>
      </c>
      <c r="Q350" s="226">
        <v>0.55000000000000004</v>
      </c>
      <c r="R350" s="226">
        <f>Q350*H350</f>
        <v>8.0459500000000013</v>
      </c>
      <c r="S350" s="226">
        <v>0</v>
      </c>
      <c r="T350" s="227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8" t="s">
        <v>307</v>
      </c>
      <c r="AT350" s="228" t="s">
        <v>361</v>
      </c>
      <c r="AU350" s="228" t="s">
        <v>83</v>
      </c>
      <c r="AY350" s="19" t="s">
        <v>135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9" t="s">
        <v>143</v>
      </c>
      <c r="BK350" s="229">
        <f>ROUND(I350*H350,2)</f>
        <v>0</v>
      </c>
      <c r="BL350" s="19" t="s">
        <v>226</v>
      </c>
      <c r="BM350" s="228" t="s">
        <v>466</v>
      </c>
    </row>
    <row r="351" s="15" customFormat="1">
      <c r="A351" s="15"/>
      <c r="B351" s="257"/>
      <c r="C351" s="258"/>
      <c r="D351" s="230" t="s">
        <v>152</v>
      </c>
      <c r="E351" s="259" t="s">
        <v>1</v>
      </c>
      <c r="F351" s="260" t="s">
        <v>418</v>
      </c>
      <c r="G351" s="258"/>
      <c r="H351" s="259" t="s">
        <v>1</v>
      </c>
      <c r="I351" s="261"/>
      <c r="J351" s="258"/>
      <c r="K351" s="258"/>
      <c r="L351" s="262"/>
      <c r="M351" s="263"/>
      <c r="N351" s="264"/>
      <c r="O351" s="264"/>
      <c r="P351" s="264"/>
      <c r="Q351" s="264"/>
      <c r="R351" s="264"/>
      <c r="S351" s="264"/>
      <c r="T351" s="26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6" t="s">
        <v>152</v>
      </c>
      <c r="AU351" s="266" t="s">
        <v>83</v>
      </c>
      <c r="AV351" s="15" t="s">
        <v>81</v>
      </c>
      <c r="AW351" s="15" t="s">
        <v>30</v>
      </c>
      <c r="AX351" s="15" t="s">
        <v>73</v>
      </c>
      <c r="AY351" s="266" t="s">
        <v>135</v>
      </c>
    </row>
    <row r="352" s="13" customFormat="1">
      <c r="A352" s="13"/>
      <c r="B352" s="235"/>
      <c r="C352" s="236"/>
      <c r="D352" s="230" t="s">
        <v>152</v>
      </c>
      <c r="E352" s="237" t="s">
        <v>1</v>
      </c>
      <c r="F352" s="238" t="s">
        <v>467</v>
      </c>
      <c r="G352" s="236"/>
      <c r="H352" s="239">
        <v>395.81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152</v>
      </c>
      <c r="AU352" s="245" t="s">
        <v>83</v>
      </c>
      <c r="AV352" s="13" t="s">
        <v>83</v>
      </c>
      <c r="AW352" s="13" t="s">
        <v>30</v>
      </c>
      <c r="AX352" s="13" t="s">
        <v>73</v>
      </c>
      <c r="AY352" s="245" t="s">
        <v>135</v>
      </c>
    </row>
    <row r="353" s="15" customFormat="1">
      <c r="A353" s="15"/>
      <c r="B353" s="257"/>
      <c r="C353" s="258"/>
      <c r="D353" s="230" t="s">
        <v>152</v>
      </c>
      <c r="E353" s="259" t="s">
        <v>1</v>
      </c>
      <c r="F353" s="260" t="s">
        <v>367</v>
      </c>
      <c r="G353" s="258"/>
      <c r="H353" s="259" t="s">
        <v>1</v>
      </c>
      <c r="I353" s="261"/>
      <c r="J353" s="258"/>
      <c r="K353" s="258"/>
      <c r="L353" s="262"/>
      <c r="M353" s="263"/>
      <c r="N353" s="264"/>
      <c r="O353" s="264"/>
      <c r="P353" s="264"/>
      <c r="Q353" s="264"/>
      <c r="R353" s="264"/>
      <c r="S353" s="264"/>
      <c r="T353" s="26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6" t="s">
        <v>152</v>
      </c>
      <c r="AU353" s="266" t="s">
        <v>83</v>
      </c>
      <c r="AV353" s="15" t="s">
        <v>81</v>
      </c>
      <c r="AW353" s="15" t="s">
        <v>30</v>
      </c>
      <c r="AX353" s="15" t="s">
        <v>73</v>
      </c>
      <c r="AY353" s="266" t="s">
        <v>135</v>
      </c>
    </row>
    <row r="354" s="13" customFormat="1">
      <c r="A354" s="13"/>
      <c r="B354" s="235"/>
      <c r="C354" s="236"/>
      <c r="D354" s="230" t="s">
        <v>152</v>
      </c>
      <c r="E354" s="237" t="s">
        <v>1</v>
      </c>
      <c r="F354" s="238" t="s">
        <v>468</v>
      </c>
      <c r="G354" s="236"/>
      <c r="H354" s="239">
        <v>14.629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152</v>
      </c>
      <c r="AU354" s="245" t="s">
        <v>83</v>
      </c>
      <c r="AV354" s="13" t="s">
        <v>83</v>
      </c>
      <c r="AW354" s="13" t="s">
        <v>30</v>
      </c>
      <c r="AX354" s="13" t="s">
        <v>81</v>
      </c>
      <c r="AY354" s="245" t="s">
        <v>135</v>
      </c>
    </row>
    <row r="355" s="2" customFormat="1" ht="14.4" customHeight="1">
      <c r="A355" s="40"/>
      <c r="B355" s="41"/>
      <c r="C355" s="267" t="s">
        <v>469</v>
      </c>
      <c r="D355" s="267" t="s">
        <v>361</v>
      </c>
      <c r="E355" s="268" t="s">
        <v>470</v>
      </c>
      <c r="F355" s="269" t="s">
        <v>471</v>
      </c>
      <c r="G355" s="270" t="s">
        <v>141</v>
      </c>
      <c r="H355" s="271">
        <v>2.1019999999999999</v>
      </c>
      <c r="I355" s="272"/>
      <c r="J355" s="273">
        <f>ROUND(I355*H355,2)</f>
        <v>0</v>
      </c>
      <c r="K355" s="269" t="s">
        <v>142</v>
      </c>
      <c r="L355" s="274"/>
      <c r="M355" s="275" t="s">
        <v>1</v>
      </c>
      <c r="N355" s="276" t="s">
        <v>40</v>
      </c>
      <c r="O355" s="94"/>
      <c r="P355" s="226">
        <f>O355*H355</f>
        <v>0</v>
      </c>
      <c r="Q355" s="226">
        <v>0.44</v>
      </c>
      <c r="R355" s="226">
        <f>Q355*H355</f>
        <v>0.92487999999999992</v>
      </c>
      <c r="S355" s="226">
        <v>0</v>
      </c>
      <c r="T355" s="227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8" t="s">
        <v>307</v>
      </c>
      <c r="AT355" s="228" t="s">
        <v>361</v>
      </c>
      <c r="AU355" s="228" t="s">
        <v>83</v>
      </c>
      <c r="AY355" s="19" t="s">
        <v>135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9" t="s">
        <v>143</v>
      </c>
      <c r="BK355" s="229">
        <f>ROUND(I355*H355,2)</f>
        <v>0</v>
      </c>
      <c r="BL355" s="19" t="s">
        <v>226</v>
      </c>
      <c r="BM355" s="228" t="s">
        <v>472</v>
      </c>
    </row>
    <row r="356" s="15" customFormat="1">
      <c r="A356" s="15"/>
      <c r="B356" s="257"/>
      <c r="C356" s="258"/>
      <c r="D356" s="230" t="s">
        <v>152</v>
      </c>
      <c r="E356" s="259" t="s">
        <v>1</v>
      </c>
      <c r="F356" s="260" t="s">
        <v>365</v>
      </c>
      <c r="G356" s="258"/>
      <c r="H356" s="259" t="s">
        <v>1</v>
      </c>
      <c r="I356" s="261"/>
      <c r="J356" s="258"/>
      <c r="K356" s="258"/>
      <c r="L356" s="262"/>
      <c r="M356" s="263"/>
      <c r="N356" s="264"/>
      <c r="O356" s="264"/>
      <c r="P356" s="264"/>
      <c r="Q356" s="264"/>
      <c r="R356" s="264"/>
      <c r="S356" s="264"/>
      <c r="T356" s="26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6" t="s">
        <v>152</v>
      </c>
      <c r="AU356" s="266" t="s">
        <v>83</v>
      </c>
      <c r="AV356" s="15" t="s">
        <v>81</v>
      </c>
      <c r="AW356" s="15" t="s">
        <v>30</v>
      </c>
      <c r="AX356" s="15" t="s">
        <v>73</v>
      </c>
      <c r="AY356" s="266" t="s">
        <v>135</v>
      </c>
    </row>
    <row r="357" s="13" customFormat="1">
      <c r="A357" s="13"/>
      <c r="B357" s="235"/>
      <c r="C357" s="236"/>
      <c r="D357" s="230" t="s">
        <v>152</v>
      </c>
      <c r="E357" s="237" t="s">
        <v>1</v>
      </c>
      <c r="F357" s="238" t="s">
        <v>473</v>
      </c>
      <c r="G357" s="236"/>
      <c r="H357" s="239">
        <v>37.32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152</v>
      </c>
      <c r="AU357" s="245" t="s">
        <v>83</v>
      </c>
      <c r="AV357" s="13" t="s">
        <v>83</v>
      </c>
      <c r="AW357" s="13" t="s">
        <v>30</v>
      </c>
      <c r="AX357" s="13" t="s">
        <v>73</v>
      </c>
      <c r="AY357" s="245" t="s">
        <v>135</v>
      </c>
    </row>
    <row r="358" s="15" customFormat="1">
      <c r="A358" s="15"/>
      <c r="B358" s="257"/>
      <c r="C358" s="258"/>
      <c r="D358" s="230" t="s">
        <v>152</v>
      </c>
      <c r="E358" s="259" t="s">
        <v>1</v>
      </c>
      <c r="F358" s="260" t="s">
        <v>367</v>
      </c>
      <c r="G358" s="258"/>
      <c r="H358" s="259" t="s">
        <v>1</v>
      </c>
      <c r="I358" s="261"/>
      <c r="J358" s="258"/>
      <c r="K358" s="258"/>
      <c r="L358" s="262"/>
      <c r="M358" s="263"/>
      <c r="N358" s="264"/>
      <c r="O358" s="264"/>
      <c r="P358" s="264"/>
      <c r="Q358" s="264"/>
      <c r="R358" s="264"/>
      <c r="S358" s="264"/>
      <c r="T358" s="26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6" t="s">
        <v>152</v>
      </c>
      <c r="AU358" s="266" t="s">
        <v>83</v>
      </c>
      <c r="AV358" s="15" t="s">
        <v>81</v>
      </c>
      <c r="AW358" s="15" t="s">
        <v>30</v>
      </c>
      <c r="AX358" s="15" t="s">
        <v>73</v>
      </c>
      <c r="AY358" s="266" t="s">
        <v>135</v>
      </c>
    </row>
    <row r="359" s="13" customFormat="1">
      <c r="A359" s="13"/>
      <c r="B359" s="235"/>
      <c r="C359" s="236"/>
      <c r="D359" s="230" t="s">
        <v>152</v>
      </c>
      <c r="E359" s="237" t="s">
        <v>1</v>
      </c>
      <c r="F359" s="238" t="s">
        <v>474</v>
      </c>
      <c r="G359" s="236"/>
      <c r="H359" s="239">
        <v>2.1019999999999999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152</v>
      </c>
      <c r="AU359" s="245" t="s">
        <v>83</v>
      </c>
      <c r="AV359" s="13" t="s">
        <v>83</v>
      </c>
      <c r="AW359" s="13" t="s">
        <v>30</v>
      </c>
      <c r="AX359" s="13" t="s">
        <v>81</v>
      </c>
      <c r="AY359" s="245" t="s">
        <v>135</v>
      </c>
    </row>
    <row r="360" s="2" customFormat="1" ht="14.4" customHeight="1">
      <c r="A360" s="40"/>
      <c r="B360" s="41"/>
      <c r="C360" s="217" t="s">
        <v>475</v>
      </c>
      <c r="D360" s="217" t="s">
        <v>138</v>
      </c>
      <c r="E360" s="218" t="s">
        <v>476</v>
      </c>
      <c r="F360" s="219" t="s">
        <v>477</v>
      </c>
      <c r="G360" s="220" t="s">
        <v>174</v>
      </c>
      <c r="H360" s="221">
        <v>2190</v>
      </c>
      <c r="I360" s="222"/>
      <c r="J360" s="223">
        <f>ROUND(I360*H360,2)</f>
        <v>0</v>
      </c>
      <c r="K360" s="219" t="s">
        <v>142</v>
      </c>
      <c r="L360" s="46"/>
      <c r="M360" s="224" t="s">
        <v>1</v>
      </c>
      <c r="N360" s="225" t="s">
        <v>40</v>
      </c>
      <c r="O360" s="94"/>
      <c r="P360" s="226">
        <f>O360*H360</f>
        <v>0</v>
      </c>
      <c r="Q360" s="226">
        <v>0</v>
      </c>
      <c r="R360" s="226">
        <f>Q360*H360</f>
        <v>0</v>
      </c>
      <c r="S360" s="226">
        <v>0.017000000000000001</v>
      </c>
      <c r="T360" s="227">
        <f>S360*H360</f>
        <v>37.230000000000004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8" t="s">
        <v>226</v>
      </c>
      <c r="AT360" s="228" t="s">
        <v>138</v>
      </c>
      <c r="AU360" s="228" t="s">
        <v>83</v>
      </c>
      <c r="AY360" s="19" t="s">
        <v>135</v>
      </c>
      <c r="BE360" s="229">
        <f>IF(N360="základní",J360,0)</f>
        <v>0</v>
      </c>
      <c r="BF360" s="229">
        <f>IF(N360="snížená",J360,0)</f>
        <v>0</v>
      </c>
      <c r="BG360" s="229">
        <f>IF(N360="zákl. přenesená",J360,0)</f>
        <v>0</v>
      </c>
      <c r="BH360" s="229">
        <f>IF(N360="sníž. přenesená",J360,0)</f>
        <v>0</v>
      </c>
      <c r="BI360" s="229">
        <f>IF(N360="nulová",J360,0)</f>
        <v>0</v>
      </c>
      <c r="BJ360" s="19" t="s">
        <v>143</v>
      </c>
      <c r="BK360" s="229">
        <f>ROUND(I360*H360,2)</f>
        <v>0</v>
      </c>
      <c r="BL360" s="19" t="s">
        <v>226</v>
      </c>
      <c r="BM360" s="228" t="s">
        <v>478</v>
      </c>
    </row>
    <row r="361" s="2" customFormat="1" ht="24.15" customHeight="1">
      <c r="A361" s="40"/>
      <c r="B361" s="41"/>
      <c r="C361" s="217" t="s">
        <v>479</v>
      </c>
      <c r="D361" s="217" t="s">
        <v>138</v>
      </c>
      <c r="E361" s="218" t="s">
        <v>480</v>
      </c>
      <c r="F361" s="219" t="s">
        <v>481</v>
      </c>
      <c r="G361" s="220" t="s">
        <v>174</v>
      </c>
      <c r="H361" s="221">
        <v>2290</v>
      </c>
      <c r="I361" s="222"/>
      <c r="J361" s="223">
        <f>ROUND(I361*H361,2)</f>
        <v>0</v>
      </c>
      <c r="K361" s="219" t="s">
        <v>142</v>
      </c>
      <c r="L361" s="46"/>
      <c r="M361" s="224" t="s">
        <v>1</v>
      </c>
      <c r="N361" s="225" t="s">
        <v>40</v>
      </c>
      <c r="O361" s="94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8" t="s">
        <v>226</v>
      </c>
      <c r="AT361" s="228" t="s">
        <v>138</v>
      </c>
      <c r="AU361" s="228" t="s">
        <v>83</v>
      </c>
      <c r="AY361" s="19" t="s">
        <v>135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9" t="s">
        <v>143</v>
      </c>
      <c r="BK361" s="229">
        <f>ROUND(I361*H361,2)</f>
        <v>0</v>
      </c>
      <c r="BL361" s="19" t="s">
        <v>226</v>
      </c>
      <c r="BM361" s="228" t="s">
        <v>482</v>
      </c>
    </row>
    <row r="362" s="2" customFormat="1" ht="24.15" customHeight="1">
      <c r="A362" s="40"/>
      <c r="B362" s="41"/>
      <c r="C362" s="267" t="s">
        <v>483</v>
      </c>
      <c r="D362" s="267" t="s">
        <v>361</v>
      </c>
      <c r="E362" s="268" t="s">
        <v>484</v>
      </c>
      <c r="F362" s="269" t="s">
        <v>485</v>
      </c>
      <c r="G362" s="270" t="s">
        <v>141</v>
      </c>
      <c r="H362" s="271">
        <v>22.832000000000001</v>
      </c>
      <c r="I362" s="272"/>
      <c r="J362" s="273">
        <f>ROUND(I362*H362,2)</f>
        <v>0</v>
      </c>
      <c r="K362" s="269" t="s">
        <v>142</v>
      </c>
      <c r="L362" s="274"/>
      <c r="M362" s="275" t="s">
        <v>1</v>
      </c>
      <c r="N362" s="276" t="s">
        <v>40</v>
      </c>
      <c r="O362" s="94"/>
      <c r="P362" s="226">
        <f>O362*H362</f>
        <v>0</v>
      </c>
      <c r="Q362" s="226">
        <v>0.55000000000000004</v>
      </c>
      <c r="R362" s="226">
        <f>Q362*H362</f>
        <v>12.557600000000001</v>
      </c>
      <c r="S362" s="226">
        <v>0</v>
      </c>
      <c r="T362" s="227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8" t="s">
        <v>307</v>
      </c>
      <c r="AT362" s="228" t="s">
        <v>361</v>
      </c>
      <c r="AU362" s="228" t="s">
        <v>83</v>
      </c>
      <c r="AY362" s="19" t="s">
        <v>135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9" t="s">
        <v>143</v>
      </c>
      <c r="BK362" s="229">
        <f>ROUND(I362*H362,2)</f>
        <v>0</v>
      </c>
      <c r="BL362" s="19" t="s">
        <v>226</v>
      </c>
      <c r="BM362" s="228" t="s">
        <v>486</v>
      </c>
    </row>
    <row r="363" s="13" customFormat="1">
      <c r="A363" s="13"/>
      <c r="B363" s="235"/>
      <c r="C363" s="236"/>
      <c r="D363" s="230" t="s">
        <v>152</v>
      </c>
      <c r="E363" s="237" t="s">
        <v>1</v>
      </c>
      <c r="F363" s="238" t="s">
        <v>487</v>
      </c>
      <c r="G363" s="236"/>
      <c r="H363" s="239">
        <v>16.786000000000001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152</v>
      </c>
      <c r="AU363" s="245" t="s">
        <v>83</v>
      </c>
      <c r="AV363" s="13" t="s">
        <v>83</v>
      </c>
      <c r="AW363" s="13" t="s">
        <v>30</v>
      </c>
      <c r="AX363" s="13" t="s">
        <v>73</v>
      </c>
      <c r="AY363" s="245" t="s">
        <v>135</v>
      </c>
    </row>
    <row r="364" s="13" customFormat="1">
      <c r="A364" s="13"/>
      <c r="B364" s="235"/>
      <c r="C364" s="236"/>
      <c r="D364" s="230" t="s">
        <v>152</v>
      </c>
      <c r="E364" s="237" t="s">
        <v>1</v>
      </c>
      <c r="F364" s="238" t="s">
        <v>488</v>
      </c>
      <c r="G364" s="236"/>
      <c r="H364" s="239">
        <v>6.0460000000000003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152</v>
      </c>
      <c r="AU364" s="245" t="s">
        <v>83</v>
      </c>
      <c r="AV364" s="13" t="s">
        <v>83</v>
      </c>
      <c r="AW364" s="13" t="s">
        <v>30</v>
      </c>
      <c r="AX364" s="13" t="s">
        <v>73</v>
      </c>
      <c r="AY364" s="245" t="s">
        <v>135</v>
      </c>
    </row>
    <row r="365" s="14" customFormat="1">
      <c r="A365" s="14"/>
      <c r="B365" s="246"/>
      <c r="C365" s="247"/>
      <c r="D365" s="230" t="s">
        <v>152</v>
      </c>
      <c r="E365" s="248" t="s">
        <v>1</v>
      </c>
      <c r="F365" s="249" t="s">
        <v>162</v>
      </c>
      <c r="G365" s="247"/>
      <c r="H365" s="250">
        <v>22.832000000000001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6" t="s">
        <v>152</v>
      </c>
      <c r="AU365" s="256" t="s">
        <v>83</v>
      </c>
      <c r="AV365" s="14" t="s">
        <v>143</v>
      </c>
      <c r="AW365" s="14" t="s">
        <v>30</v>
      </c>
      <c r="AX365" s="14" t="s">
        <v>81</v>
      </c>
      <c r="AY365" s="256" t="s">
        <v>135</v>
      </c>
    </row>
    <row r="366" s="2" customFormat="1" ht="24.15" customHeight="1">
      <c r="A366" s="40"/>
      <c r="B366" s="41"/>
      <c r="C366" s="217" t="s">
        <v>489</v>
      </c>
      <c r="D366" s="217" t="s">
        <v>138</v>
      </c>
      <c r="E366" s="218" t="s">
        <v>490</v>
      </c>
      <c r="F366" s="219" t="s">
        <v>491</v>
      </c>
      <c r="G366" s="220" t="s">
        <v>174</v>
      </c>
      <c r="H366" s="221">
        <v>2290</v>
      </c>
      <c r="I366" s="222"/>
      <c r="J366" s="223">
        <f>ROUND(I366*H366,2)</f>
        <v>0</v>
      </c>
      <c r="K366" s="219" t="s">
        <v>142</v>
      </c>
      <c r="L366" s="46"/>
      <c r="M366" s="224" t="s">
        <v>1</v>
      </c>
      <c r="N366" s="225" t="s">
        <v>40</v>
      </c>
      <c r="O366" s="94"/>
      <c r="P366" s="226">
        <f>O366*H366</f>
        <v>0</v>
      </c>
      <c r="Q366" s="226">
        <v>0</v>
      </c>
      <c r="R366" s="226">
        <f>Q366*H366</f>
        <v>0</v>
      </c>
      <c r="S366" s="226">
        <v>0.0050000000000000001</v>
      </c>
      <c r="T366" s="227">
        <f>S366*H366</f>
        <v>11.450000000000001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8" t="s">
        <v>226</v>
      </c>
      <c r="AT366" s="228" t="s">
        <v>138</v>
      </c>
      <c r="AU366" s="228" t="s">
        <v>83</v>
      </c>
      <c r="AY366" s="19" t="s">
        <v>135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9" t="s">
        <v>143</v>
      </c>
      <c r="BK366" s="229">
        <f>ROUND(I366*H366,2)</f>
        <v>0</v>
      </c>
      <c r="BL366" s="19" t="s">
        <v>226</v>
      </c>
      <c r="BM366" s="228" t="s">
        <v>492</v>
      </c>
    </row>
    <row r="367" s="2" customFormat="1" ht="24.15" customHeight="1">
      <c r="A367" s="40"/>
      <c r="B367" s="41"/>
      <c r="C367" s="217" t="s">
        <v>493</v>
      </c>
      <c r="D367" s="217" t="s">
        <v>138</v>
      </c>
      <c r="E367" s="218" t="s">
        <v>494</v>
      </c>
      <c r="F367" s="219" t="s">
        <v>495</v>
      </c>
      <c r="G367" s="220" t="s">
        <v>141</v>
      </c>
      <c r="H367" s="221">
        <v>109.857</v>
      </c>
      <c r="I367" s="222"/>
      <c r="J367" s="223">
        <f>ROUND(I367*H367,2)</f>
        <v>0</v>
      </c>
      <c r="K367" s="219" t="s">
        <v>142</v>
      </c>
      <c r="L367" s="46"/>
      <c r="M367" s="224" t="s">
        <v>1</v>
      </c>
      <c r="N367" s="225" t="s">
        <v>40</v>
      </c>
      <c r="O367" s="94"/>
      <c r="P367" s="226">
        <f>O367*H367</f>
        <v>0</v>
      </c>
      <c r="Q367" s="226">
        <v>0.023369999999999998</v>
      </c>
      <c r="R367" s="226">
        <f>Q367*H367</f>
        <v>2.5673580899999999</v>
      </c>
      <c r="S367" s="226">
        <v>0</v>
      </c>
      <c r="T367" s="227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8" t="s">
        <v>226</v>
      </c>
      <c r="AT367" s="228" t="s">
        <v>138</v>
      </c>
      <c r="AU367" s="228" t="s">
        <v>83</v>
      </c>
      <c r="AY367" s="19" t="s">
        <v>135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9" t="s">
        <v>143</v>
      </c>
      <c r="BK367" s="229">
        <f>ROUND(I367*H367,2)</f>
        <v>0</v>
      </c>
      <c r="BL367" s="19" t="s">
        <v>226</v>
      </c>
      <c r="BM367" s="228" t="s">
        <v>496</v>
      </c>
    </row>
    <row r="368" s="13" customFormat="1">
      <c r="A368" s="13"/>
      <c r="B368" s="235"/>
      <c r="C368" s="236"/>
      <c r="D368" s="230" t="s">
        <v>152</v>
      </c>
      <c r="E368" s="237" t="s">
        <v>1</v>
      </c>
      <c r="F368" s="238" t="s">
        <v>497</v>
      </c>
      <c r="G368" s="236"/>
      <c r="H368" s="239">
        <v>84.923000000000002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5" t="s">
        <v>152</v>
      </c>
      <c r="AU368" s="245" t="s">
        <v>83</v>
      </c>
      <c r="AV368" s="13" t="s">
        <v>83</v>
      </c>
      <c r="AW368" s="13" t="s">
        <v>30</v>
      </c>
      <c r="AX368" s="13" t="s">
        <v>73</v>
      </c>
      <c r="AY368" s="245" t="s">
        <v>135</v>
      </c>
    </row>
    <row r="369" s="13" customFormat="1">
      <c r="A369" s="13"/>
      <c r="B369" s="235"/>
      <c r="C369" s="236"/>
      <c r="D369" s="230" t="s">
        <v>152</v>
      </c>
      <c r="E369" s="237" t="s">
        <v>1</v>
      </c>
      <c r="F369" s="238" t="s">
        <v>498</v>
      </c>
      <c r="G369" s="236"/>
      <c r="H369" s="239">
        <v>2.1019999999999999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152</v>
      </c>
      <c r="AU369" s="245" t="s">
        <v>83</v>
      </c>
      <c r="AV369" s="13" t="s">
        <v>83</v>
      </c>
      <c r="AW369" s="13" t="s">
        <v>30</v>
      </c>
      <c r="AX369" s="13" t="s">
        <v>73</v>
      </c>
      <c r="AY369" s="245" t="s">
        <v>135</v>
      </c>
    </row>
    <row r="370" s="13" customFormat="1">
      <c r="A370" s="13"/>
      <c r="B370" s="235"/>
      <c r="C370" s="236"/>
      <c r="D370" s="230" t="s">
        <v>152</v>
      </c>
      <c r="E370" s="237" t="s">
        <v>1</v>
      </c>
      <c r="F370" s="238" t="s">
        <v>499</v>
      </c>
      <c r="G370" s="236"/>
      <c r="H370" s="239">
        <v>16.786000000000001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5" t="s">
        <v>152</v>
      </c>
      <c r="AU370" s="245" t="s">
        <v>83</v>
      </c>
      <c r="AV370" s="13" t="s">
        <v>83</v>
      </c>
      <c r="AW370" s="13" t="s">
        <v>30</v>
      </c>
      <c r="AX370" s="13" t="s">
        <v>73</v>
      </c>
      <c r="AY370" s="245" t="s">
        <v>135</v>
      </c>
    </row>
    <row r="371" s="13" customFormat="1">
      <c r="A371" s="13"/>
      <c r="B371" s="235"/>
      <c r="C371" s="236"/>
      <c r="D371" s="230" t="s">
        <v>152</v>
      </c>
      <c r="E371" s="237" t="s">
        <v>1</v>
      </c>
      <c r="F371" s="238" t="s">
        <v>488</v>
      </c>
      <c r="G371" s="236"/>
      <c r="H371" s="239">
        <v>6.0460000000000003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152</v>
      </c>
      <c r="AU371" s="245" t="s">
        <v>83</v>
      </c>
      <c r="AV371" s="13" t="s">
        <v>83</v>
      </c>
      <c r="AW371" s="13" t="s">
        <v>30</v>
      </c>
      <c r="AX371" s="13" t="s">
        <v>73</v>
      </c>
      <c r="AY371" s="245" t="s">
        <v>135</v>
      </c>
    </row>
    <row r="372" s="14" customFormat="1">
      <c r="A372" s="14"/>
      <c r="B372" s="246"/>
      <c r="C372" s="247"/>
      <c r="D372" s="230" t="s">
        <v>152</v>
      </c>
      <c r="E372" s="248" t="s">
        <v>1</v>
      </c>
      <c r="F372" s="249" t="s">
        <v>162</v>
      </c>
      <c r="G372" s="247"/>
      <c r="H372" s="250">
        <v>109.85700000000001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152</v>
      </c>
      <c r="AU372" s="256" t="s">
        <v>83</v>
      </c>
      <c r="AV372" s="14" t="s">
        <v>143</v>
      </c>
      <c r="AW372" s="14" t="s">
        <v>30</v>
      </c>
      <c r="AX372" s="14" t="s">
        <v>81</v>
      </c>
      <c r="AY372" s="256" t="s">
        <v>135</v>
      </c>
    </row>
    <row r="373" s="2" customFormat="1" ht="37.8" customHeight="1">
      <c r="A373" s="40"/>
      <c r="B373" s="41"/>
      <c r="C373" s="217" t="s">
        <v>500</v>
      </c>
      <c r="D373" s="217" t="s">
        <v>138</v>
      </c>
      <c r="E373" s="218" t="s">
        <v>501</v>
      </c>
      <c r="F373" s="219" t="s">
        <v>502</v>
      </c>
      <c r="G373" s="220" t="s">
        <v>174</v>
      </c>
      <c r="H373" s="221">
        <v>312.56799999999998</v>
      </c>
      <c r="I373" s="222"/>
      <c r="J373" s="223">
        <f>ROUND(I373*H373,2)</f>
        <v>0</v>
      </c>
      <c r="K373" s="219" t="s">
        <v>142</v>
      </c>
      <c r="L373" s="46"/>
      <c r="M373" s="224" t="s">
        <v>1</v>
      </c>
      <c r="N373" s="225" t="s">
        <v>40</v>
      </c>
      <c r="O373" s="94"/>
      <c r="P373" s="226">
        <f>O373*H373</f>
        <v>0</v>
      </c>
      <c r="Q373" s="226">
        <v>0.049189999999999998</v>
      </c>
      <c r="R373" s="226">
        <f>Q373*H373</f>
        <v>15.375219919999999</v>
      </c>
      <c r="S373" s="226">
        <v>0</v>
      </c>
      <c r="T373" s="227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8" t="s">
        <v>226</v>
      </c>
      <c r="AT373" s="228" t="s">
        <v>138</v>
      </c>
      <c r="AU373" s="228" t="s">
        <v>83</v>
      </c>
      <c r="AY373" s="19" t="s">
        <v>135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9" t="s">
        <v>143</v>
      </c>
      <c r="BK373" s="229">
        <f>ROUND(I373*H373,2)</f>
        <v>0</v>
      </c>
      <c r="BL373" s="19" t="s">
        <v>226</v>
      </c>
      <c r="BM373" s="228" t="s">
        <v>503</v>
      </c>
    </row>
    <row r="374" s="13" customFormat="1">
      <c r="A374" s="13"/>
      <c r="B374" s="235"/>
      <c r="C374" s="236"/>
      <c r="D374" s="230" t="s">
        <v>152</v>
      </c>
      <c r="E374" s="237" t="s">
        <v>1</v>
      </c>
      <c r="F374" s="238" t="s">
        <v>504</v>
      </c>
      <c r="G374" s="236"/>
      <c r="H374" s="239">
        <v>13.529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5" t="s">
        <v>152</v>
      </c>
      <c r="AU374" s="245" t="s">
        <v>83</v>
      </c>
      <c r="AV374" s="13" t="s">
        <v>83</v>
      </c>
      <c r="AW374" s="13" t="s">
        <v>30</v>
      </c>
      <c r="AX374" s="13" t="s">
        <v>73</v>
      </c>
      <c r="AY374" s="245" t="s">
        <v>135</v>
      </c>
    </row>
    <row r="375" s="13" customFormat="1">
      <c r="A375" s="13"/>
      <c r="B375" s="235"/>
      <c r="C375" s="236"/>
      <c r="D375" s="230" t="s">
        <v>152</v>
      </c>
      <c r="E375" s="237" t="s">
        <v>1</v>
      </c>
      <c r="F375" s="238" t="s">
        <v>505</v>
      </c>
      <c r="G375" s="236"/>
      <c r="H375" s="239">
        <v>11.85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5" t="s">
        <v>152</v>
      </c>
      <c r="AU375" s="245" t="s">
        <v>83</v>
      </c>
      <c r="AV375" s="13" t="s">
        <v>83</v>
      </c>
      <c r="AW375" s="13" t="s">
        <v>30</v>
      </c>
      <c r="AX375" s="13" t="s">
        <v>73</v>
      </c>
      <c r="AY375" s="245" t="s">
        <v>135</v>
      </c>
    </row>
    <row r="376" s="13" customFormat="1">
      <c r="A376" s="13"/>
      <c r="B376" s="235"/>
      <c r="C376" s="236"/>
      <c r="D376" s="230" t="s">
        <v>152</v>
      </c>
      <c r="E376" s="237" t="s">
        <v>1</v>
      </c>
      <c r="F376" s="238" t="s">
        <v>505</v>
      </c>
      <c r="G376" s="236"/>
      <c r="H376" s="239">
        <v>11.85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152</v>
      </c>
      <c r="AU376" s="245" t="s">
        <v>83</v>
      </c>
      <c r="AV376" s="13" t="s">
        <v>83</v>
      </c>
      <c r="AW376" s="13" t="s">
        <v>30</v>
      </c>
      <c r="AX376" s="13" t="s">
        <v>73</v>
      </c>
      <c r="AY376" s="245" t="s">
        <v>135</v>
      </c>
    </row>
    <row r="377" s="13" customFormat="1">
      <c r="A377" s="13"/>
      <c r="B377" s="235"/>
      <c r="C377" s="236"/>
      <c r="D377" s="230" t="s">
        <v>152</v>
      </c>
      <c r="E377" s="237" t="s">
        <v>1</v>
      </c>
      <c r="F377" s="238" t="s">
        <v>506</v>
      </c>
      <c r="G377" s="236"/>
      <c r="H377" s="239">
        <v>10.27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152</v>
      </c>
      <c r="AU377" s="245" t="s">
        <v>83</v>
      </c>
      <c r="AV377" s="13" t="s">
        <v>83</v>
      </c>
      <c r="AW377" s="13" t="s">
        <v>30</v>
      </c>
      <c r="AX377" s="13" t="s">
        <v>73</v>
      </c>
      <c r="AY377" s="245" t="s">
        <v>135</v>
      </c>
    </row>
    <row r="378" s="13" customFormat="1">
      <c r="A378" s="13"/>
      <c r="B378" s="235"/>
      <c r="C378" s="236"/>
      <c r="D378" s="230" t="s">
        <v>152</v>
      </c>
      <c r="E378" s="237" t="s">
        <v>1</v>
      </c>
      <c r="F378" s="238" t="s">
        <v>507</v>
      </c>
      <c r="G378" s="236"/>
      <c r="H378" s="239">
        <v>265.06900000000002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5" t="s">
        <v>152</v>
      </c>
      <c r="AU378" s="245" t="s">
        <v>83</v>
      </c>
      <c r="AV378" s="13" t="s">
        <v>83</v>
      </c>
      <c r="AW378" s="13" t="s">
        <v>30</v>
      </c>
      <c r="AX378" s="13" t="s">
        <v>73</v>
      </c>
      <c r="AY378" s="245" t="s">
        <v>135</v>
      </c>
    </row>
    <row r="379" s="14" customFormat="1">
      <c r="A379" s="14"/>
      <c r="B379" s="246"/>
      <c r="C379" s="247"/>
      <c r="D379" s="230" t="s">
        <v>152</v>
      </c>
      <c r="E379" s="248" t="s">
        <v>1</v>
      </c>
      <c r="F379" s="249" t="s">
        <v>162</v>
      </c>
      <c r="G379" s="247"/>
      <c r="H379" s="250">
        <v>312.56799999999998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6" t="s">
        <v>152</v>
      </c>
      <c r="AU379" s="256" t="s">
        <v>83</v>
      </c>
      <c r="AV379" s="14" t="s">
        <v>143</v>
      </c>
      <c r="AW379" s="14" t="s">
        <v>30</v>
      </c>
      <c r="AX379" s="14" t="s">
        <v>81</v>
      </c>
      <c r="AY379" s="256" t="s">
        <v>135</v>
      </c>
    </row>
    <row r="380" s="2" customFormat="1" ht="24.15" customHeight="1">
      <c r="A380" s="40"/>
      <c r="B380" s="41"/>
      <c r="C380" s="217" t="s">
        <v>508</v>
      </c>
      <c r="D380" s="217" t="s">
        <v>138</v>
      </c>
      <c r="E380" s="218" t="s">
        <v>509</v>
      </c>
      <c r="F380" s="219" t="s">
        <v>510</v>
      </c>
      <c r="G380" s="220" t="s">
        <v>174</v>
      </c>
      <c r="H380" s="221">
        <v>312.56799999999998</v>
      </c>
      <c r="I380" s="222"/>
      <c r="J380" s="223">
        <f>ROUND(I380*H380,2)</f>
        <v>0</v>
      </c>
      <c r="K380" s="219" t="s">
        <v>142</v>
      </c>
      <c r="L380" s="46"/>
      <c r="M380" s="224" t="s">
        <v>1</v>
      </c>
      <c r="N380" s="225" t="s">
        <v>40</v>
      </c>
      <c r="O380" s="94"/>
      <c r="P380" s="226">
        <f>O380*H380</f>
        <v>0</v>
      </c>
      <c r="Q380" s="226">
        <v>0.00020000000000000001</v>
      </c>
      <c r="R380" s="226">
        <f>Q380*H380</f>
        <v>0.062513600000000002</v>
      </c>
      <c r="S380" s="226">
        <v>0</v>
      </c>
      <c r="T380" s="227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8" t="s">
        <v>226</v>
      </c>
      <c r="AT380" s="228" t="s">
        <v>138</v>
      </c>
      <c r="AU380" s="228" t="s">
        <v>83</v>
      </c>
      <c r="AY380" s="19" t="s">
        <v>135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9" t="s">
        <v>143</v>
      </c>
      <c r="BK380" s="229">
        <f>ROUND(I380*H380,2)</f>
        <v>0</v>
      </c>
      <c r="BL380" s="19" t="s">
        <v>226</v>
      </c>
      <c r="BM380" s="228" t="s">
        <v>511</v>
      </c>
    </row>
    <row r="381" s="2" customFormat="1" ht="24.15" customHeight="1">
      <c r="A381" s="40"/>
      <c r="B381" s="41"/>
      <c r="C381" s="217" t="s">
        <v>512</v>
      </c>
      <c r="D381" s="217" t="s">
        <v>138</v>
      </c>
      <c r="E381" s="218" t="s">
        <v>513</v>
      </c>
      <c r="F381" s="219" t="s">
        <v>514</v>
      </c>
      <c r="G381" s="220" t="s">
        <v>223</v>
      </c>
      <c r="H381" s="221">
        <v>347.5</v>
      </c>
      <c r="I381" s="222"/>
      <c r="J381" s="223">
        <f>ROUND(I381*H381,2)</f>
        <v>0</v>
      </c>
      <c r="K381" s="219" t="s">
        <v>142</v>
      </c>
      <c r="L381" s="46"/>
      <c r="M381" s="224" t="s">
        <v>1</v>
      </c>
      <c r="N381" s="225" t="s">
        <v>40</v>
      </c>
      <c r="O381" s="94"/>
      <c r="P381" s="226">
        <f>O381*H381</f>
        <v>0</v>
      </c>
      <c r="Q381" s="226">
        <v>0</v>
      </c>
      <c r="R381" s="226">
        <f>Q381*H381</f>
        <v>0</v>
      </c>
      <c r="S381" s="226">
        <v>0.023</v>
      </c>
      <c r="T381" s="227">
        <f>S381*H381</f>
        <v>7.9924999999999997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8" t="s">
        <v>226</v>
      </c>
      <c r="AT381" s="228" t="s">
        <v>138</v>
      </c>
      <c r="AU381" s="228" t="s">
        <v>83</v>
      </c>
      <c r="AY381" s="19" t="s">
        <v>135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9" t="s">
        <v>143</v>
      </c>
      <c r="BK381" s="229">
        <f>ROUND(I381*H381,2)</f>
        <v>0</v>
      </c>
      <c r="BL381" s="19" t="s">
        <v>226</v>
      </c>
      <c r="BM381" s="228" t="s">
        <v>515</v>
      </c>
    </row>
    <row r="382" s="13" customFormat="1">
      <c r="A382" s="13"/>
      <c r="B382" s="235"/>
      <c r="C382" s="236"/>
      <c r="D382" s="230" t="s">
        <v>152</v>
      </c>
      <c r="E382" s="237" t="s">
        <v>1</v>
      </c>
      <c r="F382" s="238" t="s">
        <v>516</v>
      </c>
      <c r="G382" s="236"/>
      <c r="H382" s="239">
        <v>347.5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152</v>
      </c>
      <c r="AU382" s="245" t="s">
        <v>83</v>
      </c>
      <c r="AV382" s="13" t="s">
        <v>83</v>
      </c>
      <c r="AW382" s="13" t="s">
        <v>30</v>
      </c>
      <c r="AX382" s="13" t="s">
        <v>81</v>
      </c>
      <c r="AY382" s="245" t="s">
        <v>135</v>
      </c>
    </row>
    <row r="383" s="2" customFormat="1" ht="14.4" customHeight="1">
      <c r="A383" s="40"/>
      <c r="B383" s="41"/>
      <c r="C383" s="217" t="s">
        <v>517</v>
      </c>
      <c r="D383" s="217" t="s">
        <v>138</v>
      </c>
      <c r="E383" s="218" t="s">
        <v>518</v>
      </c>
      <c r="F383" s="219" t="s">
        <v>519</v>
      </c>
      <c r="G383" s="220" t="s">
        <v>174</v>
      </c>
      <c r="H383" s="221">
        <v>265.06900000000002</v>
      </c>
      <c r="I383" s="222"/>
      <c r="J383" s="223">
        <f>ROUND(I383*H383,2)</f>
        <v>0</v>
      </c>
      <c r="K383" s="219" t="s">
        <v>142</v>
      </c>
      <c r="L383" s="46"/>
      <c r="M383" s="224" t="s">
        <v>1</v>
      </c>
      <c r="N383" s="225" t="s">
        <v>40</v>
      </c>
      <c r="O383" s="94"/>
      <c r="P383" s="226">
        <f>O383*H383</f>
        <v>0</v>
      </c>
      <c r="Q383" s="226">
        <v>0</v>
      </c>
      <c r="R383" s="226">
        <f>Q383*H383</f>
        <v>0</v>
      </c>
      <c r="S383" s="226">
        <v>0.014</v>
      </c>
      <c r="T383" s="227">
        <f>S383*H383</f>
        <v>3.7109660000000004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8" t="s">
        <v>226</v>
      </c>
      <c r="AT383" s="228" t="s">
        <v>138</v>
      </c>
      <c r="AU383" s="228" t="s">
        <v>83</v>
      </c>
      <c r="AY383" s="19" t="s">
        <v>135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9" t="s">
        <v>143</v>
      </c>
      <c r="BK383" s="229">
        <f>ROUND(I383*H383,2)</f>
        <v>0</v>
      </c>
      <c r="BL383" s="19" t="s">
        <v>226</v>
      </c>
      <c r="BM383" s="228" t="s">
        <v>520</v>
      </c>
    </row>
    <row r="384" s="13" customFormat="1">
      <c r="A384" s="13"/>
      <c r="B384" s="235"/>
      <c r="C384" s="236"/>
      <c r="D384" s="230" t="s">
        <v>152</v>
      </c>
      <c r="E384" s="237" t="s">
        <v>1</v>
      </c>
      <c r="F384" s="238" t="s">
        <v>262</v>
      </c>
      <c r="G384" s="236"/>
      <c r="H384" s="239">
        <v>265.06900000000002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152</v>
      </c>
      <c r="AU384" s="245" t="s">
        <v>83</v>
      </c>
      <c r="AV384" s="13" t="s">
        <v>83</v>
      </c>
      <c r="AW384" s="13" t="s">
        <v>30</v>
      </c>
      <c r="AX384" s="13" t="s">
        <v>81</v>
      </c>
      <c r="AY384" s="245" t="s">
        <v>135</v>
      </c>
    </row>
    <row r="385" s="2" customFormat="1" ht="24.15" customHeight="1">
      <c r="A385" s="40"/>
      <c r="B385" s="41"/>
      <c r="C385" s="217" t="s">
        <v>521</v>
      </c>
      <c r="D385" s="217" t="s">
        <v>138</v>
      </c>
      <c r="E385" s="218" t="s">
        <v>522</v>
      </c>
      <c r="F385" s="219" t="s">
        <v>523</v>
      </c>
      <c r="G385" s="220" t="s">
        <v>223</v>
      </c>
      <c r="H385" s="221">
        <v>425.30000000000001</v>
      </c>
      <c r="I385" s="222"/>
      <c r="J385" s="223">
        <f>ROUND(I385*H385,2)</f>
        <v>0</v>
      </c>
      <c r="K385" s="219" t="s">
        <v>142</v>
      </c>
      <c r="L385" s="46"/>
      <c r="M385" s="224" t="s">
        <v>1</v>
      </c>
      <c r="N385" s="225" t="s">
        <v>40</v>
      </c>
      <c r="O385" s="94"/>
      <c r="P385" s="226">
        <f>O385*H385</f>
        <v>0</v>
      </c>
      <c r="Q385" s="226">
        <v>0</v>
      </c>
      <c r="R385" s="226">
        <f>Q385*H385</f>
        <v>0</v>
      </c>
      <c r="S385" s="226">
        <v>0</v>
      </c>
      <c r="T385" s="227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8" t="s">
        <v>226</v>
      </c>
      <c r="AT385" s="228" t="s">
        <v>138</v>
      </c>
      <c r="AU385" s="228" t="s">
        <v>83</v>
      </c>
      <c r="AY385" s="19" t="s">
        <v>135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9" t="s">
        <v>143</v>
      </c>
      <c r="BK385" s="229">
        <f>ROUND(I385*H385,2)</f>
        <v>0</v>
      </c>
      <c r="BL385" s="19" t="s">
        <v>226</v>
      </c>
      <c r="BM385" s="228" t="s">
        <v>524</v>
      </c>
    </row>
    <row r="386" s="13" customFormat="1">
      <c r="A386" s="13"/>
      <c r="B386" s="235"/>
      <c r="C386" s="236"/>
      <c r="D386" s="230" t="s">
        <v>152</v>
      </c>
      <c r="E386" s="237" t="s">
        <v>1</v>
      </c>
      <c r="F386" s="238" t="s">
        <v>525</v>
      </c>
      <c r="G386" s="236"/>
      <c r="H386" s="239">
        <v>236.59999999999999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152</v>
      </c>
      <c r="AU386" s="245" t="s">
        <v>83</v>
      </c>
      <c r="AV386" s="13" t="s">
        <v>83</v>
      </c>
      <c r="AW386" s="13" t="s">
        <v>30</v>
      </c>
      <c r="AX386" s="13" t="s">
        <v>73</v>
      </c>
      <c r="AY386" s="245" t="s">
        <v>135</v>
      </c>
    </row>
    <row r="387" s="13" customFormat="1">
      <c r="A387" s="13"/>
      <c r="B387" s="235"/>
      <c r="C387" s="236"/>
      <c r="D387" s="230" t="s">
        <v>152</v>
      </c>
      <c r="E387" s="237" t="s">
        <v>1</v>
      </c>
      <c r="F387" s="238" t="s">
        <v>526</v>
      </c>
      <c r="G387" s="236"/>
      <c r="H387" s="239">
        <v>188.69999999999999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5" t="s">
        <v>152</v>
      </c>
      <c r="AU387" s="245" t="s">
        <v>83</v>
      </c>
      <c r="AV387" s="13" t="s">
        <v>83</v>
      </c>
      <c r="AW387" s="13" t="s">
        <v>30</v>
      </c>
      <c r="AX387" s="13" t="s">
        <v>73</v>
      </c>
      <c r="AY387" s="245" t="s">
        <v>135</v>
      </c>
    </row>
    <row r="388" s="14" customFormat="1">
      <c r="A388" s="14"/>
      <c r="B388" s="246"/>
      <c r="C388" s="247"/>
      <c r="D388" s="230" t="s">
        <v>152</v>
      </c>
      <c r="E388" s="248" t="s">
        <v>1</v>
      </c>
      <c r="F388" s="249" t="s">
        <v>162</v>
      </c>
      <c r="G388" s="247"/>
      <c r="H388" s="250">
        <v>425.29999999999995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6" t="s">
        <v>152</v>
      </c>
      <c r="AU388" s="256" t="s">
        <v>83</v>
      </c>
      <c r="AV388" s="14" t="s">
        <v>143</v>
      </c>
      <c r="AW388" s="14" t="s">
        <v>30</v>
      </c>
      <c r="AX388" s="14" t="s">
        <v>81</v>
      </c>
      <c r="AY388" s="256" t="s">
        <v>135</v>
      </c>
    </row>
    <row r="389" s="2" customFormat="1" ht="24.15" customHeight="1">
      <c r="A389" s="40"/>
      <c r="B389" s="41"/>
      <c r="C389" s="217" t="s">
        <v>527</v>
      </c>
      <c r="D389" s="217" t="s">
        <v>138</v>
      </c>
      <c r="E389" s="218" t="s">
        <v>528</v>
      </c>
      <c r="F389" s="219" t="s">
        <v>529</v>
      </c>
      <c r="G389" s="220" t="s">
        <v>185</v>
      </c>
      <c r="H389" s="221">
        <v>96.947000000000003</v>
      </c>
      <c r="I389" s="222"/>
      <c r="J389" s="223">
        <f>ROUND(I389*H389,2)</f>
        <v>0</v>
      </c>
      <c r="K389" s="219" t="s">
        <v>142</v>
      </c>
      <c r="L389" s="46"/>
      <c r="M389" s="224" t="s">
        <v>1</v>
      </c>
      <c r="N389" s="225" t="s">
        <v>40</v>
      </c>
      <c r="O389" s="94"/>
      <c r="P389" s="226">
        <f>O389*H389</f>
        <v>0</v>
      </c>
      <c r="Q389" s="226">
        <v>0</v>
      </c>
      <c r="R389" s="226">
        <f>Q389*H389</f>
        <v>0</v>
      </c>
      <c r="S389" s="226">
        <v>0</v>
      </c>
      <c r="T389" s="227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8" t="s">
        <v>226</v>
      </c>
      <c r="AT389" s="228" t="s">
        <v>138</v>
      </c>
      <c r="AU389" s="228" t="s">
        <v>83</v>
      </c>
      <c r="AY389" s="19" t="s">
        <v>135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19" t="s">
        <v>143</v>
      </c>
      <c r="BK389" s="229">
        <f>ROUND(I389*H389,2)</f>
        <v>0</v>
      </c>
      <c r="BL389" s="19" t="s">
        <v>226</v>
      </c>
      <c r="BM389" s="228" t="s">
        <v>530</v>
      </c>
    </row>
    <row r="390" s="12" customFormat="1" ht="20.88" customHeight="1">
      <c r="A390" s="12"/>
      <c r="B390" s="201"/>
      <c r="C390" s="202"/>
      <c r="D390" s="203" t="s">
        <v>72</v>
      </c>
      <c r="E390" s="215" t="s">
        <v>531</v>
      </c>
      <c r="F390" s="215" t="s">
        <v>532</v>
      </c>
      <c r="G390" s="202"/>
      <c r="H390" s="202"/>
      <c r="I390" s="205"/>
      <c r="J390" s="216">
        <f>BK390</f>
        <v>0</v>
      </c>
      <c r="K390" s="202"/>
      <c r="L390" s="207"/>
      <c r="M390" s="208"/>
      <c r="N390" s="209"/>
      <c r="O390" s="209"/>
      <c r="P390" s="210">
        <f>P391+SUM(P392:P426)</f>
        <v>0</v>
      </c>
      <c r="Q390" s="209"/>
      <c r="R390" s="210">
        <f>R391+SUM(R392:R426)</f>
        <v>18.987460740000003</v>
      </c>
      <c r="S390" s="209"/>
      <c r="T390" s="211">
        <f>T391+SUM(T392:T426)</f>
        <v>1.5038099999999999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2" t="s">
        <v>83</v>
      </c>
      <c r="AT390" s="213" t="s">
        <v>72</v>
      </c>
      <c r="AU390" s="213" t="s">
        <v>83</v>
      </c>
      <c r="AY390" s="212" t="s">
        <v>135</v>
      </c>
      <c r="BK390" s="214">
        <f>BK391+SUM(BK392:BK426)</f>
        <v>0</v>
      </c>
    </row>
    <row r="391" s="2" customFormat="1" ht="14.4" customHeight="1">
      <c r="A391" s="40"/>
      <c r="B391" s="41"/>
      <c r="C391" s="217" t="s">
        <v>533</v>
      </c>
      <c r="D391" s="217" t="s">
        <v>138</v>
      </c>
      <c r="E391" s="218" t="s">
        <v>534</v>
      </c>
      <c r="F391" s="219" t="s">
        <v>535</v>
      </c>
      <c r="G391" s="220" t="s">
        <v>174</v>
      </c>
      <c r="H391" s="221">
        <v>349.66500000000002</v>
      </c>
      <c r="I391" s="222"/>
      <c r="J391" s="223">
        <f>ROUND(I391*H391,2)</f>
        <v>0</v>
      </c>
      <c r="K391" s="219" t="s">
        <v>142</v>
      </c>
      <c r="L391" s="46"/>
      <c r="M391" s="224" t="s">
        <v>1</v>
      </c>
      <c r="N391" s="225" t="s">
        <v>40</v>
      </c>
      <c r="O391" s="94"/>
      <c r="P391" s="226">
        <f>O391*H391</f>
        <v>0</v>
      </c>
      <c r="Q391" s="226">
        <v>0</v>
      </c>
      <c r="R391" s="226">
        <f>Q391*H391</f>
        <v>0</v>
      </c>
      <c r="S391" s="226">
        <v>0</v>
      </c>
      <c r="T391" s="227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28" t="s">
        <v>226</v>
      </c>
      <c r="AT391" s="228" t="s">
        <v>138</v>
      </c>
      <c r="AU391" s="228" t="s">
        <v>136</v>
      </c>
      <c r="AY391" s="19" t="s">
        <v>135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19" t="s">
        <v>143</v>
      </c>
      <c r="BK391" s="229">
        <f>ROUND(I391*H391,2)</f>
        <v>0</v>
      </c>
      <c r="BL391" s="19" t="s">
        <v>226</v>
      </c>
      <c r="BM391" s="228" t="s">
        <v>536</v>
      </c>
    </row>
    <row r="392" s="13" customFormat="1">
      <c r="A392" s="13"/>
      <c r="B392" s="235"/>
      <c r="C392" s="236"/>
      <c r="D392" s="230" t="s">
        <v>152</v>
      </c>
      <c r="E392" s="237" t="s">
        <v>1</v>
      </c>
      <c r="F392" s="238" t="s">
        <v>537</v>
      </c>
      <c r="G392" s="236"/>
      <c r="H392" s="239">
        <v>349.66500000000002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5" t="s">
        <v>152</v>
      </c>
      <c r="AU392" s="245" t="s">
        <v>136</v>
      </c>
      <c r="AV392" s="13" t="s">
        <v>83</v>
      </c>
      <c r="AW392" s="13" t="s">
        <v>30</v>
      </c>
      <c r="AX392" s="13" t="s">
        <v>81</v>
      </c>
      <c r="AY392" s="245" t="s">
        <v>135</v>
      </c>
    </row>
    <row r="393" s="2" customFormat="1" ht="24.15" customHeight="1">
      <c r="A393" s="40"/>
      <c r="B393" s="41"/>
      <c r="C393" s="267" t="s">
        <v>538</v>
      </c>
      <c r="D393" s="267" t="s">
        <v>361</v>
      </c>
      <c r="E393" s="268" t="s">
        <v>539</v>
      </c>
      <c r="F393" s="269" t="s">
        <v>540</v>
      </c>
      <c r="G393" s="270" t="s">
        <v>174</v>
      </c>
      <c r="H393" s="271">
        <v>384.632</v>
      </c>
      <c r="I393" s="272"/>
      <c r="J393" s="273">
        <f>ROUND(I393*H393,2)</f>
        <v>0</v>
      </c>
      <c r="K393" s="269" t="s">
        <v>142</v>
      </c>
      <c r="L393" s="274"/>
      <c r="M393" s="275" t="s">
        <v>1</v>
      </c>
      <c r="N393" s="276" t="s">
        <v>40</v>
      </c>
      <c r="O393" s="94"/>
      <c r="P393" s="226">
        <f>O393*H393</f>
        <v>0</v>
      </c>
      <c r="Q393" s="226">
        <v>0.00013999999999999999</v>
      </c>
      <c r="R393" s="226">
        <f>Q393*H393</f>
        <v>0.053848479999999997</v>
      </c>
      <c r="S393" s="226">
        <v>0</v>
      </c>
      <c r="T393" s="227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8" t="s">
        <v>307</v>
      </c>
      <c r="AT393" s="228" t="s">
        <v>361</v>
      </c>
      <c r="AU393" s="228" t="s">
        <v>136</v>
      </c>
      <c r="AY393" s="19" t="s">
        <v>135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19" t="s">
        <v>143</v>
      </c>
      <c r="BK393" s="229">
        <f>ROUND(I393*H393,2)</f>
        <v>0</v>
      </c>
      <c r="BL393" s="19" t="s">
        <v>226</v>
      </c>
      <c r="BM393" s="228" t="s">
        <v>541</v>
      </c>
    </row>
    <row r="394" s="13" customFormat="1">
      <c r="A394" s="13"/>
      <c r="B394" s="235"/>
      <c r="C394" s="236"/>
      <c r="D394" s="230" t="s">
        <v>152</v>
      </c>
      <c r="E394" s="237" t="s">
        <v>1</v>
      </c>
      <c r="F394" s="238" t="s">
        <v>542</v>
      </c>
      <c r="G394" s="236"/>
      <c r="H394" s="239">
        <v>384.632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5" t="s">
        <v>152</v>
      </c>
      <c r="AU394" s="245" t="s">
        <v>136</v>
      </c>
      <c r="AV394" s="13" t="s">
        <v>83</v>
      </c>
      <c r="AW394" s="13" t="s">
        <v>30</v>
      </c>
      <c r="AX394" s="13" t="s">
        <v>81</v>
      </c>
      <c r="AY394" s="245" t="s">
        <v>135</v>
      </c>
    </row>
    <row r="395" s="2" customFormat="1" ht="24.15" customHeight="1">
      <c r="A395" s="40"/>
      <c r="B395" s="41"/>
      <c r="C395" s="217" t="s">
        <v>543</v>
      </c>
      <c r="D395" s="217" t="s">
        <v>138</v>
      </c>
      <c r="E395" s="218" t="s">
        <v>544</v>
      </c>
      <c r="F395" s="219" t="s">
        <v>545</v>
      </c>
      <c r="G395" s="220" t="s">
        <v>174</v>
      </c>
      <c r="H395" s="221">
        <v>265.06900000000002</v>
      </c>
      <c r="I395" s="222"/>
      <c r="J395" s="223">
        <f>ROUND(I395*H395,2)</f>
        <v>0</v>
      </c>
      <c r="K395" s="219" t="s">
        <v>142</v>
      </c>
      <c r="L395" s="46"/>
      <c r="M395" s="224" t="s">
        <v>1</v>
      </c>
      <c r="N395" s="225" t="s">
        <v>40</v>
      </c>
      <c r="O395" s="94"/>
      <c r="P395" s="226">
        <f>O395*H395</f>
        <v>0</v>
      </c>
      <c r="Q395" s="226">
        <v>0.01158</v>
      </c>
      <c r="R395" s="226">
        <f>Q395*H395</f>
        <v>3.0694990200000003</v>
      </c>
      <c r="S395" s="226">
        <v>0</v>
      </c>
      <c r="T395" s="227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8" t="s">
        <v>226</v>
      </c>
      <c r="AT395" s="228" t="s">
        <v>138</v>
      </c>
      <c r="AU395" s="228" t="s">
        <v>136</v>
      </c>
      <c r="AY395" s="19" t="s">
        <v>135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9" t="s">
        <v>143</v>
      </c>
      <c r="BK395" s="229">
        <f>ROUND(I395*H395,2)</f>
        <v>0</v>
      </c>
      <c r="BL395" s="19" t="s">
        <v>226</v>
      </c>
      <c r="BM395" s="228" t="s">
        <v>546</v>
      </c>
    </row>
    <row r="396" s="13" customFormat="1">
      <c r="A396" s="13"/>
      <c r="B396" s="235"/>
      <c r="C396" s="236"/>
      <c r="D396" s="230" t="s">
        <v>152</v>
      </c>
      <c r="E396" s="237" t="s">
        <v>1</v>
      </c>
      <c r="F396" s="238" t="s">
        <v>262</v>
      </c>
      <c r="G396" s="236"/>
      <c r="H396" s="239">
        <v>265.06900000000002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5" t="s">
        <v>152</v>
      </c>
      <c r="AU396" s="245" t="s">
        <v>136</v>
      </c>
      <c r="AV396" s="13" t="s">
        <v>83</v>
      </c>
      <c r="AW396" s="13" t="s">
        <v>30</v>
      </c>
      <c r="AX396" s="13" t="s">
        <v>81</v>
      </c>
      <c r="AY396" s="245" t="s">
        <v>135</v>
      </c>
    </row>
    <row r="397" s="2" customFormat="1" ht="37.8" customHeight="1">
      <c r="A397" s="40"/>
      <c r="B397" s="41"/>
      <c r="C397" s="267" t="s">
        <v>547</v>
      </c>
      <c r="D397" s="267" t="s">
        <v>361</v>
      </c>
      <c r="E397" s="268" t="s">
        <v>548</v>
      </c>
      <c r="F397" s="269" t="s">
        <v>549</v>
      </c>
      <c r="G397" s="270" t="s">
        <v>174</v>
      </c>
      <c r="H397" s="271">
        <v>356.65800000000002</v>
      </c>
      <c r="I397" s="272"/>
      <c r="J397" s="273">
        <f>ROUND(I397*H397,2)</f>
        <v>0</v>
      </c>
      <c r="K397" s="269" t="s">
        <v>1</v>
      </c>
      <c r="L397" s="274"/>
      <c r="M397" s="275" t="s">
        <v>1</v>
      </c>
      <c r="N397" s="276" t="s">
        <v>40</v>
      </c>
      <c r="O397" s="94"/>
      <c r="P397" s="226">
        <f>O397*H397</f>
        <v>0</v>
      </c>
      <c r="Q397" s="226">
        <v>0.0040000000000000001</v>
      </c>
      <c r="R397" s="226">
        <f>Q397*H397</f>
        <v>1.4266320000000001</v>
      </c>
      <c r="S397" s="226">
        <v>0</v>
      </c>
      <c r="T397" s="227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8" t="s">
        <v>307</v>
      </c>
      <c r="AT397" s="228" t="s">
        <v>361</v>
      </c>
      <c r="AU397" s="228" t="s">
        <v>136</v>
      </c>
      <c r="AY397" s="19" t="s">
        <v>135</v>
      </c>
      <c r="BE397" s="229">
        <f>IF(N397="základní",J397,0)</f>
        <v>0</v>
      </c>
      <c r="BF397" s="229">
        <f>IF(N397="snížená",J397,0)</f>
        <v>0</v>
      </c>
      <c r="BG397" s="229">
        <f>IF(N397="zákl. přenesená",J397,0)</f>
        <v>0</v>
      </c>
      <c r="BH397" s="229">
        <f>IF(N397="sníž. přenesená",J397,0)</f>
        <v>0</v>
      </c>
      <c r="BI397" s="229">
        <f>IF(N397="nulová",J397,0)</f>
        <v>0</v>
      </c>
      <c r="BJ397" s="19" t="s">
        <v>143</v>
      </c>
      <c r="BK397" s="229">
        <f>ROUND(I397*H397,2)</f>
        <v>0</v>
      </c>
      <c r="BL397" s="19" t="s">
        <v>226</v>
      </c>
      <c r="BM397" s="228" t="s">
        <v>550</v>
      </c>
    </row>
    <row r="398" s="2" customFormat="1">
      <c r="A398" s="40"/>
      <c r="B398" s="41"/>
      <c r="C398" s="42"/>
      <c r="D398" s="230" t="s">
        <v>145</v>
      </c>
      <c r="E398" s="42"/>
      <c r="F398" s="231" t="s">
        <v>551</v>
      </c>
      <c r="G398" s="42"/>
      <c r="H398" s="42"/>
      <c r="I398" s="232"/>
      <c r="J398" s="42"/>
      <c r="K398" s="42"/>
      <c r="L398" s="46"/>
      <c r="M398" s="233"/>
      <c r="N398" s="234"/>
      <c r="O398" s="94"/>
      <c r="P398" s="94"/>
      <c r="Q398" s="94"/>
      <c r="R398" s="94"/>
      <c r="S398" s="94"/>
      <c r="T398" s="95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145</v>
      </c>
      <c r="AU398" s="19" t="s">
        <v>136</v>
      </c>
    </row>
    <row r="399" s="13" customFormat="1">
      <c r="A399" s="13"/>
      <c r="B399" s="235"/>
      <c r="C399" s="236"/>
      <c r="D399" s="230" t="s">
        <v>152</v>
      </c>
      <c r="E399" s="237" t="s">
        <v>1</v>
      </c>
      <c r="F399" s="238" t="s">
        <v>552</v>
      </c>
      <c r="G399" s="236"/>
      <c r="H399" s="239">
        <v>356.65800000000002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152</v>
      </c>
      <c r="AU399" s="245" t="s">
        <v>136</v>
      </c>
      <c r="AV399" s="13" t="s">
        <v>83</v>
      </c>
      <c r="AW399" s="13" t="s">
        <v>30</v>
      </c>
      <c r="AX399" s="13" t="s">
        <v>81</v>
      </c>
      <c r="AY399" s="245" t="s">
        <v>135</v>
      </c>
    </row>
    <row r="400" s="2" customFormat="1" ht="37.8" customHeight="1">
      <c r="A400" s="40"/>
      <c r="B400" s="41"/>
      <c r="C400" s="267" t="s">
        <v>553</v>
      </c>
      <c r="D400" s="267" t="s">
        <v>361</v>
      </c>
      <c r="E400" s="268" t="s">
        <v>554</v>
      </c>
      <c r="F400" s="269" t="s">
        <v>555</v>
      </c>
      <c r="G400" s="270" t="s">
        <v>174</v>
      </c>
      <c r="H400" s="271">
        <v>356.65800000000002</v>
      </c>
      <c r="I400" s="272"/>
      <c r="J400" s="273">
        <f>ROUND(I400*H400,2)</f>
        <v>0</v>
      </c>
      <c r="K400" s="269" t="s">
        <v>1</v>
      </c>
      <c r="L400" s="274"/>
      <c r="M400" s="275" t="s">
        <v>1</v>
      </c>
      <c r="N400" s="276" t="s">
        <v>40</v>
      </c>
      <c r="O400" s="94"/>
      <c r="P400" s="226">
        <f>O400*H400</f>
        <v>0</v>
      </c>
      <c r="Q400" s="226">
        <v>0.0080000000000000002</v>
      </c>
      <c r="R400" s="226">
        <f>Q400*H400</f>
        <v>2.8532640000000002</v>
      </c>
      <c r="S400" s="226">
        <v>0</v>
      </c>
      <c r="T400" s="227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8" t="s">
        <v>307</v>
      </c>
      <c r="AT400" s="228" t="s">
        <v>361</v>
      </c>
      <c r="AU400" s="228" t="s">
        <v>136</v>
      </c>
      <c r="AY400" s="19" t="s">
        <v>135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9" t="s">
        <v>143</v>
      </c>
      <c r="BK400" s="229">
        <f>ROUND(I400*H400,2)</f>
        <v>0</v>
      </c>
      <c r="BL400" s="19" t="s">
        <v>226</v>
      </c>
      <c r="BM400" s="228" t="s">
        <v>556</v>
      </c>
    </row>
    <row r="401" s="2" customFormat="1">
      <c r="A401" s="40"/>
      <c r="B401" s="41"/>
      <c r="C401" s="42"/>
      <c r="D401" s="230" t="s">
        <v>145</v>
      </c>
      <c r="E401" s="42"/>
      <c r="F401" s="231" t="s">
        <v>551</v>
      </c>
      <c r="G401" s="42"/>
      <c r="H401" s="42"/>
      <c r="I401" s="232"/>
      <c r="J401" s="42"/>
      <c r="K401" s="42"/>
      <c r="L401" s="46"/>
      <c r="M401" s="233"/>
      <c r="N401" s="234"/>
      <c r="O401" s="94"/>
      <c r="P401" s="94"/>
      <c r="Q401" s="94"/>
      <c r="R401" s="94"/>
      <c r="S401" s="94"/>
      <c r="T401" s="95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145</v>
      </c>
      <c r="AU401" s="19" t="s">
        <v>136</v>
      </c>
    </row>
    <row r="402" s="13" customFormat="1">
      <c r="A402" s="13"/>
      <c r="B402" s="235"/>
      <c r="C402" s="236"/>
      <c r="D402" s="230" t="s">
        <v>152</v>
      </c>
      <c r="E402" s="237" t="s">
        <v>1</v>
      </c>
      <c r="F402" s="238" t="s">
        <v>557</v>
      </c>
      <c r="G402" s="236"/>
      <c r="H402" s="239">
        <v>6.5620000000000003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5" t="s">
        <v>152</v>
      </c>
      <c r="AU402" s="245" t="s">
        <v>136</v>
      </c>
      <c r="AV402" s="13" t="s">
        <v>83</v>
      </c>
      <c r="AW402" s="13" t="s">
        <v>30</v>
      </c>
      <c r="AX402" s="13" t="s">
        <v>73</v>
      </c>
      <c r="AY402" s="245" t="s">
        <v>135</v>
      </c>
    </row>
    <row r="403" s="13" customFormat="1">
      <c r="A403" s="13"/>
      <c r="B403" s="235"/>
      <c r="C403" s="236"/>
      <c r="D403" s="230" t="s">
        <v>152</v>
      </c>
      <c r="E403" s="237" t="s">
        <v>1</v>
      </c>
      <c r="F403" s="238" t="s">
        <v>558</v>
      </c>
      <c r="G403" s="236"/>
      <c r="H403" s="239">
        <v>31.277000000000001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5" t="s">
        <v>152</v>
      </c>
      <c r="AU403" s="245" t="s">
        <v>136</v>
      </c>
      <c r="AV403" s="13" t="s">
        <v>83</v>
      </c>
      <c r="AW403" s="13" t="s">
        <v>30</v>
      </c>
      <c r="AX403" s="13" t="s">
        <v>73</v>
      </c>
      <c r="AY403" s="245" t="s">
        <v>135</v>
      </c>
    </row>
    <row r="404" s="13" customFormat="1">
      <c r="A404" s="13"/>
      <c r="B404" s="235"/>
      <c r="C404" s="236"/>
      <c r="D404" s="230" t="s">
        <v>152</v>
      </c>
      <c r="E404" s="237" t="s">
        <v>1</v>
      </c>
      <c r="F404" s="238" t="s">
        <v>559</v>
      </c>
      <c r="G404" s="236"/>
      <c r="H404" s="239">
        <v>270.37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5" t="s">
        <v>152</v>
      </c>
      <c r="AU404" s="245" t="s">
        <v>136</v>
      </c>
      <c r="AV404" s="13" t="s">
        <v>83</v>
      </c>
      <c r="AW404" s="13" t="s">
        <v>30</v>
      </c>
      <c r="AX404" s="13" t="s">
        <v>73</v>
      </c>
      <c r="AY404" s="245" t="s">
        <v>135</v>
      </c>
    </row>
    <row r="405" s="13" customFormat="1">
      <c r="A405" s="13"/>
      <c r="B405" s="235"/>
      <c r="C405" s="236"/>
      <c r="D405" s="230" t="s">
        <v>152</v>
      </c>
      <c r="E405" s="237" t="s">
        <v>1</v>
      </c>
      <c r="F405" s="238" t="s">
        <v>560</v>
      </c>
      <c r="G405" s="236"/>
      <c r="H405" s="239">
        <v>48.448999999999998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152</v>
      </c>
      <c r="AU405" s="245" t="s">
        <v>136</v>
      </c>
      <c r="AV405" s="13" t="s">
        <v>83</v>
      </c>
      <c r="AW405" s="13" t="s">
        <v>30</v>
      </c>
      <c r="AX405" s="13" t="s">
        <v>73</v>
      </c>
      <c r="AY405" s="245" t="s">
        <v>135</v>
      </c>
    </row>
    <row r="406" s="14" customFormat="1">
      <c r="A406" s="14"/>
      <c r="B406" s="246"/>
      <c r="C406" s="247"/>
      <c r="D406" s="230" t="s">
        <v>152</v>
      </c>
      <c r="E406" s="248" t="s">
        <v>1</v>
      </c>
      <c r="F406" s="249" t="s">
        <v>162</v>
      </c>
      <c r="G406" s="247"/>
      <c r="H406" s="250">
        <v>356.65800000000002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152</v>
      </c>
      <c r="AU406" s="256" t="s">
        <v>136</v>
      </c>
      <c r="AV406" s="14" t="s">
        <v>143</v>
      </c>
      <c r="AW406" s="14" t="s">
        <v>30</v>
      </c>
      <c r="AX406" s="14" t="s">
        <v>81</v>
      </c>
      <c r="AY406" s="256" t="s">
        <v>135</v>
      </c>
    </row>
    <row r="407" s="2" customFormat="1" ht="37.8" customHeight="1">
      <c r="A407" s="40"/>
      <c r="B407" s="41"/>
      <c r="C407" s="217" t="s">
        <v>561</v>
      </c>
      <c r="D407" s="217" t="s">
        <v>138</v>
      </c>
      <c r="E407" s="218" t="s">
        <v>562</v>
      </c>
      <c r="F407" s="219" t="s">
        <v>563</v>
      </c>
      <c r="G407" s="220" t="s">
        <v>174</v>
      </c>
      <c r="H407" s="221">
        <v>84.596000000000004</v>
      </c>
      <c r="I407" s="222"/>
      <c r="J407" s="223">
        <f>ROUND(I407*H407,2)</f>
        <v>0</v>
      </c>
      <c r="K407" s="219" t="s">
        <v>142</v>
      </c>
      <c r="L407" s="46"/>
      <c r="M407" s="224" t="s">
        <v>1</v>
      </c>
      <c r="N407" s="225" t="s">
        <v>40</v>
      </c>
      <c r="O407" s="94"/>
      <c r="P407" s="226">
        <f>O407*H407</f>
        <v>0</v>
      </c>
      <c r="Q407" s="226">
        <v>0.01315</v>
      </c>
      <c r="R407" s="226">
        <f>Q407*H407</f>
        <v>1.1124374000000001</v>
      </c>
      <c r="S407" s="226">
        <v>0</v>
      </c>
      <c r="T407" s="227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8" t="s">
        <v>226</v>
      </c>
      <c r="AT407" s="228" t="s">
        <v>138</v>
      </c>
      <c r="AU407" s="228" t="s">
        <v>136</v>
      </c>
      <c r="AY407" s="19" t="s">
        <v>135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19" t="s">
        <v>143</v>
      </c>
      <c r="BK407" s="229">
        <f>ROUND(I407*H407,2)</f>
        <v>0</v>
      </c>
      <c r="BL407" s="19" t="s">
        <v>226</v>
      </c>
      <c r="BM407" s="228" t="s">
        <v>564</v>
      </c>
    </row>
    <row r="408" s="13" customFormat="1">
      <c r="A408" s="13"/>
      <c r="B408" s="235"/>
      <c r="C408" s="236"/>
      <c r="D408" s="230" t="s">
        <v>152</v>
      </c>
      <c r="E408" s="237" t="s">
        <v>1</v>
      </c>
      <c r="F408" s="238" t="s">
        <v>565</v>
      </c>
      <c r="G408" s="236"/>
      <c r="H408" s="239">
        <v>1.8320000000000001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152</v>
      </c>
      <c r="AU408" s="245" t="s">
        <v>136</v>
      </c>
      <c r="AV408" s="13" t="s">
        <v>83</v>
      </c>
      <c r="AW408" s="13" t="s">
        <v>30</v>
      </c>
      <c r="AX408" s="13" t="s">
        <v>73</v>
      </c>
      <c r="AY408" s="245" t="s">
        <v>135</v>
      </c>
    </row>
    <row r="409" s="13" customFormat="1">
      <c r="A409" s="13"/>
      <c r="B409" s="235"/>
      <c r="C409" s="236"/>
      <c r="D409" s="230" t="s">
        <v>152</v>
      </c>
      <c r="E409" s="237" t="s">
        <v>1</v>
      </c>
      <c r="F409" s="238" t="s">
        <v>566</v>
      </c>
      <c r="G409" s="236"/>
      <c r="H409" s="239">
        <v>1.605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152</v>
      </c>
      <c r="AU409" s="245" t="s">
        <v>136</v>
      </c>
      <c r="AV409" s="13" t="s">
        <v>83</v>
      </c>
      <c r="AW409" s="13" t="s">
        <v>30</v>
      </c>
      <c r="AX409" s="13" t="s">
        <v>73</v>
      </c>
      <c r="AY409" s="245" t="s">
        <v>135</v>
      </c>
    </row>
    <row r="410" s="13" customFormat="1">
      <c r="A410" s="13"/>
      <c r="B410" s="235"/>
      <c r="C410" s="236"/>
      <c r="D410" s="230" t="s">
        <v>152</v>
      </c>
      <c r="E410" s="237" t="s">
        <v>1</v>
      </c>
      <c r="F410" s="238" t="s">
        <v>566</v>
      </c>
      <c r="G410" s="236"/>
      <c r="H410" s="239">
        <v>1.605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5" t="s">
        <v>152</v>
      </c>
      <c r="AU410" s="245" t="s">
        <v>136</v>
      </c>
      <c r="AV410" s="13" t="s">
        <v>83</v>
      </c>
      <c r="AW410" s="13" t="s">
        <v>30</v>
      </c>
      <c r="AX410" s="13" t="s">
        <v>73</v>
      </c>
      <c r="AY410" s="245" t="s">
        <v>135</v>
      </c>
    </row>
    <row r="411" s="13" customFormat="1">
      <c r="A411" s="13"/>
      <c r="B411" s="235"/>
      <c r="C411" s="236"/>
      <c r="D411" s="230" t="s">
        <v>152</v>
      </c>
      <c r="E411" s="237" t="s">
        <v>1</v>
      </c>
      <c r="F411" s="238" t="s">
        <v>567</v>
      </c>
      <c r="G411" s="236"/>
      <c r="H411" s="239">
        <v>1.391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5" t="s">
        <v>152</v>
      </c>
      <c r="AU411" s="245" t="s">
        <v>136</v>
      </c>
      <c r="AV411" s="13" t="s">
        <v>83</v>
      </c>
      <c r="AW411" s="13" t="s">
        <v>30</v>
      </c>
      <c r="AX411" s="13" t="s">
        <v>73</v>
      </c>
      <c r="AY411" s="245" t="s">
        <v>135</v>
      </c>
    </row>
    <row r="412" s="16" customFormat="1">
      <c r="A412" s="16"/>
      <c r="B412" s="277"/>
      <c r="C412" s="278"/>
      <c r="D412" s="230" t="s">
        <v>152</v>
      </c>
      <c r="E412" s="279" t="s">
        <v>1</v>
      </c>
      <c r="F412" s="280" t="s">
        <v>568</v>
      </c>
      <c r="G412" s="278"/>
      <c r="H412" s="281">
        <v>6.4329999999999998</v>
      </c>
      <c r="I412" s="282"/>
      <c r="J412" s="278"/>
      <c r="K412" s="278"/>
      <c r="L412" s="283"/>
      <c r="M412" s="284"/>
      <c r="N412" s="285"/>
      <c r="O412" s="285"/>
      <c r="P412" s="285"/>
      <c r="Q412" s="285"/>
      <c r="R412" s="285"/>
      <c r="S412" s="285"/>
      <c r="T412" s="286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87" t="s">
        <v>152</v>
      </c>
      <c r="AU412" s="287" t="s">
        <v>136</v>
      </c>
      <c r="AV412" s="16" t="s">
        <v>136</v>
      </c>
      <c r="AW412" s="16" t="s">
        <v>30</v>
      </c>
      <c r="AX412" s="16" t="s">
        <v>73</v>
      </c>
      <c r="AY412" s="287" t="s">
        <v>135</v>
      </c>
    </row>
    <row r="413" s="13" customFormat="1">
      <c r="A413" s="13"/>
      <c r="B413" s="235"/>
      <c r="C413" s="236"/>
      <c r="D413" s="230" t="s">
        <v>152</v>
      </c>
      <c r="E413" s="237" t="s">
        <v>1</v>
      </c>
      <c r="F413" s="238" t="s">
        <v>569</v>
      </c>
      <c r="G413" s="236"/>
      <c r="H413" s="239">
        <v>8.734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5" t="s">
        <v>152</v>
      </c>
      <c r="AU413" s="245" t="s">
        <v>136</v>
      </c>
      <c r="AV413" s="13" t="s">
        <v>83</v>
      </c>
      <c r="AW413" s="13" t="s">
        <v>30</v>
      </c>
      <c r="AX413" s="13" t="s">
        <v>73</v>
      </c>
      <c r="AY413" s="245" t="s">
        <v>135</v>
      </c>
    </row>
    <row r="414" s="13" customFormat="1">
      <c r="A414" s="13"/>
      <c r="B414" s="235"/>
      <c r="C414" s="236"/>
      <c r="D414" s="230" t="s">
        <v>152</v>
      </c>
      <c r="E414" s="237" t="s">
        <v>1</v>
      </c>
      <c r="F414" s="238" t="s">
        <v>570</v>
      </c>
      <c r="G414" s="236"/>
      <c r="H414" s="239">
        <v>7.6500000000000004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152</v>
      </c>
      <c r="AU414" s="245" t="s">
        <v>136</v>
      </c>
      <c r="AV414" s="13" t="s">
        <v>83</v>
      </c>
      <c r="AW414" s="13" t="s">
        <v>30</v>
      </c>
      <c r="AX414" s="13" t="s">
        <v>73</v>
      </c>
      <c r="AY414" s="245" t="s">
        <v>135</v>
      </c>
    </row>
    <row r="415" s="13" customFormat="1">
      <c r="A415" s="13"/>
      <c r="B415" s="235"/>
      <c r="C415" s="236"/>
      <c r="D415" s="230" t="s">
        <v>152</v>
      </c>
      <c r="E415" s="237" t="s">
        <v>1</v>
      </c>
      <c r="F415" s="238" t="s">
        <v>570</v>
      </c>
      <c r="G415" s="236"/>
      <c r="H415" s="239">
        <v>7.6500000000000004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5" t="s">
        <v>152</v>
      </c>
      <c r="AU415" s="245" t="s">
        <v>136</v>
      </c>
      <c r="AV415" s="13" t="s">
        <v>83</v>
      </c>
      <c r="AW415" s="13" t="s">
        <v>30</v>
      </c>
      <c r="AX415" s="13" t="s">
        <v>73</v>
      </c>
      <c r="AY415" s="245" t="s">
        <v>135</v>
      </c>
    </row>
    <row r="416" s="13" customFormat="1">
      <c r="A416" s="13"/>
      <c r="B416" s="235"/>
      <c r="C416" s="236"/>
      <c r="D416" s="230" t="s">
        <v>152</v>
      </c>
      <c r="E416" s="237" t="s">
        <v>1</v>
      </c>
      <c r="F416" s="238" t="s">
        <v>571</v>
      </c>
      <c r="G416" s="236"/>
      <c r="H416" s="239">
        <v>6.6299999999999999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5" t="s">
        <v>152</v>
      </c>
      <c r="AU416" s="245" t="s">
        <v>136</v>
      </c>
      <c r="AV416" s="13" t="s">
        <v>83</v>
      </c>
      <c r="AW416" s="13" t="s">
        <v>30</v>
      </c>
      <c r="AX416" s="13" t="s">
        <v>73</v>
      </c>
      <c r="AY416" s="245" t="s">
        <v>135</v>
      </c>
    </row>
    <row r="417" s="16" customFormat="1">
      <c r="A417" s="16"/>
      <c r="B417" s="277"/>
      <c r="C417" s="278"/>
      <c r="D417" s="230" t="s">
        <v>152</v>
      </c>
      <c r="E417" s="279" t="s">
        <v>1</v>
      </c>
      <c r="F417" s="280" t="s">
        <v>568</v>
      </c>
      <c r="G417" s="278"/>
      <c r="H417" s="281">
        <v>30.663999999999998</v>
      </c>
      <c r="I417" s="282"/>
      <c r="J417" s="278"/>
      <c r="K417" s="278"/>
      <c r="L417" s="283"/>
      <c r="M417" s="284"/>
      <c r="N417" s="285"/>
      <c r="O417" s="285"/>
      <c r="P417" s="285"/>
      <c r="Q417" s="285"/>
      <c r="R417" s="285"/>
      <c r="S417" s="285"/>
      <c r="T417" s="286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87" t="s">
        <v>152</v>
      </c>
      <c r="AU417" s="287" t="s">
        <v>136</v>
      </c>
      <c r="AV417" s="16" t="s">
        <v>136</v>
      </c>
      <c r="AW417" s="16" t="s">
        <v>30</v>
      </c>
      <c r="AX417" s="16" t="s">
        <v>73</v>
      </c>
      <c r="AY417" s="287" t="s">
        <v>135</v>
      </c>
    </row>
    <row r="418" s="13" customFormat="1">
      <c r="A418" s="13"/>
      <c r="B418" s="235"/>
      <c r="C418" s="236"/>
      <c r="D418" s="230" t="s">
        <v>152</v>
      </c>
      <c r="E418" s="237" t="s">
        <v>1</v>
      </c>
      <c r="F418" s="238" t="s">
        <v>572</v>
      </c>
      <c r="G418" s="236"/>
      <c r="H418" s="239">
        <v>13.529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5" t="s">
        <v>152</v>
      </c>
      <c r="AU418" s="245" t="s">
        <v>136</v>
      </c>
      <c r="AV418" s="13" t="s">
        <v>83</v>
      </c>
      <c r="AW418" s="13" t="s">
        <v>30</v>
      </c>
      <c r="AX418" s="13" t="s">
        <v>73</v>
      </c>
      <c r="AY418" s="245" t="s">
        <v>135</v>
      </c>
    </row>
    <row r="419" s="13" customFormat="1">
      <c r="A419" s="13"/>
      <c r="B419" s="235"/>
      <c r="C419" s="236"/>
      <c r="D419" s="230" t="s">
        <v>152</v>
      </c>
      <c r="E419" s="237" t="s">
        <v>1</v>
      </c>
      <c r="F419" s="238" t="s">
        <v>505</v>
      </c>
      <c r="G419" s="236"/>
      <c r="H419" s="239">
        <v>11.85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5" t="s">
        <v>152</v>
      </c>
      <c r="AU419" s="245" t="s">
        <v>136</v>
      </c>
      <c r="AV419" s="13" t="s">
        <v>83</v>
      </c>
      <c r="AW419" s="13" t="s">
        <v>30</v>
      </c>
      <c r="AX419" s="13" t="s">
        <v>73</v>
      </c>
      <c r="AY419" s="245" t="s">
        <v>135</v>
      </c>
    </row>
    <row r="420" s="13" customFormat="1">
      <c r="A420" s="13"/>
      <c r="B420" s="235"/>
      <c r="C420" s="236"/>
      <c r="D420" s="230" t="s">
        <v>152</v>
      </c>
      <c r="E420" s="237" t="s">
        <v>1</v>
      </c>
      <c r="F420" s="238" t="s">
        <v>505</v>
      </c>
      <c r="G420" s="236"/>
      <c r="H420" s="239">
        <v>11.85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152</v>
      </c>
      <c r="AU420" s="245" t="s">
        <v>136</v>
      </c>
      <c r="AV420" s="13" t="s">
        <v>83</v>
      </c>
      <c r="AW420" s="13" t="s">
        <v>30</v>
      </c>
      <c r="AX420" s="13" t="s">
        <v>73</v>
      </c>
      <c r="AY420" s="245" t="s">
        <v>135</v>
      </c>
    </row>
    <row r="421" s="13" customFormat="1">
      <c r="A421" s="13"/>
      <c r="B421" s="235"/>
      <c r="C421" s="236"/>
      <c r="D421" s="230" t="s">
        <v>152</v>
      </c>
      <c r="E421" s="237" t="s">
        <v>1</v>
      </c>
      <c r="F421" s="238" t="s">
        <v>506</v>
      </c>
      <c r="G421" s="236"/>
      <c r="H421" s="239">
        <v>10.27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5" t="s">
        <v>152</v>
      </c>
      <c r="AU421" s="245" t="s">
        <v>136</v>
      </c>
      <c r="AV421" s="13" t="s">
        <v>83</v>
      </c>
      <c r="AW421" s="13" t="s">
        <v>30</v>
      </c>
      <c r="AX421" s="13" t="s">
        <v>73</v>
      </c>
      <c r="AY421" s="245" t="s">
        <v>135</v>
      </c>
    </row>
    <row r="422" s="16" customFormat="1">
      <c r="A422" s="16"/>
      <c r="B422" s="277"/>
      <c r="C422" s="278"/>
      <c r="D422" s="230" t="s">
        <v>152</v>
      </c>
      <c r="E422" s="279" t="s">
        <v>1</v>
      </c>
      <c r="F422" s="280" t="s">
        <v>568</v>
      </c>
      <c r="G422" s="278"/>
      <c r="H422" s="281">
        <v>47.498999999999995</v>
      </c>
      <c r="I422" s="282"/>
      <c r="J422" s="278"/>
      <c r="K422" s="278"/>
      <c r="L422" s="283"/>
      <c r="M422" s="284"/>
      <c r="N422" s="285"/>
      <c r="O422" s="285"/>
      <c r="P422" s="285"/>
      <c r="Q422" s="285"/>
      <c r="R422" s="285"/>
      <c r="S422" s="285"/>
      <c r="T422" s="286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87" t="s">
        <v>152</v>
      </c>
      <c r="AU422" s="287" t="s">
        <v>136</v>
      </c>
      <c r="AV422" s="16" t="s">
        <v>136</v>
      </c>
      <c r="AW422" s="16" t="s">
        <v>30</v>
      </c>
      <c r="AX422" s="16" t="s">
        <v>73</v>
      </c>
      <c r="AY422" s="287" t="s">
        <v>135</v>
      </c>
    </row>
    <row r="423" s="14" customFormat="1">
      <c r="A423" s="14"/>
      <c r="B423" s="246"/>
      <c r="C423" s="247"/>
      <c r="D423" s="230" t="s">
        <v>152</v>
      </c>
      <c r="E423" s="248" t="s">
        <v>1</v>
      </c>
      <c r="F423" s="249" t="s">
        <v>162</v>
      </c>
      <c r="G423" s="247"/>
      <c r="H423" s="250">
        <v>84.596000000000004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6" t="s">
        <v>152</v>
      </c>
      <c r="AU423" s="256" t="s">
        <v>136</v>
      </c>
      <c r="AV423" s="14" t="s">
        <v>143</v>
      </c>
      <c r="AW423" s="14" t="s">
        <v>30</v>
      </c>
      <c r="AX423" s="14" t="s">
        <v>81</v>
      </c>
      <c r="AY423" s="256" t="s">
        <v>135</v>
      </c>
    </row>
    <row r="424" s="2" customFormat="1" ht="24.15" customHeight="1">
      <c r="A424" s="40"/>
      <c r="B424" s="41"/>
      <c r="C424" s="217" t="s">
        <v>573</v>
      </c>
      <c r="D424" s="217" t="s">
        <v>138</v>
      </c>
      <c r="E424" s="218" t="s">
        <v>574</v>
      </c>
      <c r="F424" s="219" t="s">
        <v>575</v>
      </c>
      <c r="G424" s="220" t="s">
        <v>174</v>
      </c>
      <c r="H424" s="221">
        <v>265.06900000000002</v>
      </c>
      <c r="I424" s="222"/>
      <c r="J424" s="223">
        <f>ROUND(I424*H424,2)</f>
        <v>0</v>
      </c>
      <c r="K424" s="219" t="s">
        <v>142</v>
      </c>
      <c r="L424" s="46"/>
      <c r="M424" s="224" t="s">
        <v>1</v>
      </c>
      <c r="N424" s="225" t="s">
        <v>40</v>
      </c>
      <c r="O424" s="94"/>
      <c r="P424" s="226">
        <f>O424*H424</f>
        <v>0</v>
      </c>
      <c r="Q424" s="226">
        <v>0.00036000000000000002</v>
      </c>
      <c r="R424" s="226">
        <f>Q424*H424</f>
        <v>0.095424840000000011</v>
      </c>
      <c r="S424" s="226">
        <v>0</v>
      </c>
      <c r="T424" s="227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28" t="s">
        <v>226</v>
      </c>
      <c r="AT424" s="228" t="s">
        <v>138</v>
      </c>
      <c r="AU424" s="228" t="s">
        <v>136</v>
      </c>
      <c r="AY424" s="19" t="s">
        <v>135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19" t="s">
        <v>143</v>
      </c>
      <c r="BK424" s="229">
        <f>ROUND(I424*H424,2)</f>
        <v>0</v>
      </c>
      <c r="BL424" s="19" t="s">
        <v>226</v>
      </c>
      <c r="BM424" s="228" t="s">
        <v>576</v>
      </c>
    </row>
    <row r="425" s="2" customFormat="1" ht="24.15" customHeight="1">
      <c r="A425" s="40"/>
      <c r="B425" s="41"/>
      <c r="C425" s="217" t="s">
        <v>577</v>
      </c>
      <c r="D425" s="217" t="s">
        <v>138</v>
      </c>
      <c r="E425" s="218" t="s">
        <v>578</v>
      </c>
      <c r="F425" s="219" t="s">
        <v>579</v>
      </c>
      <c r="G425" s="220" t="s">
        <v>185</v>
      </c>
      <c r="H425" s="221">
        <v>18.619</v>
      </c>
      <c r="I425" s="222"/>
      <c r="J425" s="223">
        <f>ROUND(I425*H425,2)</f>
        <v>0</v>
      </c>
      <c r="K425" s="219" t="s">
        <v>142</v>
      </c>
      <c r="L425" s="46"/>
      <c r="M425" s="224" t="s">
        <v>1</v>
      </c>
      <c r="N425" s="225" t="s">
        <v>40</v>
      </c>
      <c r="O425" s="94"/>
      <c r="P425" s="226">
        <f>O425*H425</f>
        <v>0</v>
      </c>
      <c r="Q425" s="226">
        <v>0</v>
      </c>
      <c r="R425" s="226">
        <f>Q425*H425</f>
        <v>0</v>
      </c>
      <c r="S425" s="226">
        <v>0</v>
      </c>
      <c r="T425" s="227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8" t="s">
        <v>226</v>
      </c>
      <c r="AT425" s="228" t="s">
        <v>138</v>
      </c>
      <c r="AU425" s="228" t="s">
        <v>136</v>
      </c>
      <c r="AY425" s="19" t="s">
        <v>135</v>
      </c>
      <c r="BE425" s="229">
        <f>IF(N425="základní",J425,0)</f>
        <v>0</v>
      </c>
      <c r="BF425" s="229">
        <f>IF(N425="snížená",J425,0)</f>
        <v>0</v>
      </c>
      <c r="BG425" s="229">
        <f>IF(N425="zákl. přenesená",J425,0)</f>
        <v>0</v>
      </c>
      <c r="BH425" s="229">
        <f>IF(N425="sníž. přenesená",J425,0)</f>
        <v>0</v>
      </c>
      <c r="BI425" s="229">
        <f>IF(N425="nulová",J425,0)</f>
        <v>0</v>
      </c>
      <c r="BJ425" s="19" t="s">
        <v>143</v>
      </c>
      <c r="BK425" s="229">
        <f>ROUND(I425*H425,2)</f>
        <v>0</v>
      </c>
      <c r="BL425" s="19" t="s">
        <v>226</v>
      </c>
      <c r="BM425" s="228" t="s">
        <v>580</v>
      </c>
    </row>
    <row r="426" s="17" customFormat="1" ht="20.88" customHeight="1">
      <c r="A426" s="17"/>
      <c r="B426" s="288"/>
      <c r="C426" s="289"/>
      <c r="D426" s="290" t="s">
        <v>72</v>
      </c>
      <c r="E426" s="290" t="s">
        <v>581</v>
      </c>
      <c r="F426" s="290" t="s">
        <v>582</v>
      </c>
      <c r="G426" s="289"/>
      <c r="H426" s="289"/>
      <c r="I426" s="291"/>
      <c r="J426" s="292">
        <f>BK426</f>
        <v>0</v>
      </c>
      <c r="K426" s="289"/>
      <c r="L426" s="293"/>
      <c r="M426" s="294"/>
      <c r="N426" s="295"/>
      <c r="O426" s="295"/>
      <c r="P426" s="296">
        <f>SUM(P427:P445)</f>
        <v>0</v>
      </c>
      <c r="Q426" s="295"/>
      <c r="R426" s="296">
        <f>SUM(R427:R445)</f>
        <v>10.376355000000002</v>
      </c>
      <c r="S426" s="295"/>
      <c r="T426" s="297">
        <f>SUM(T427:T445)</f>
        <v>1.5038099999999999</v>
      </c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  <c r="AE426" s="17"/>
      <c r="AR426" s="298" t="s">
        <v>83</v>
      </c>
      <c r="AT426" s="299" t="s">
        <v>72</v>
      </c>
      <c r="AU426" s="299" t="s">
        <v>136</v>
      </c>
      <c r="AY426" s="298" t="s">
        <v>135</v>
      </c>
      <c r="BK426" s="300">
        <f>SUM(BK427:BK445)</f>
        <v>0</v>
      </c>
    </row>
    <row r="427" s="2" customFormat="1" ht="14.4" customHeight="1">
      <c r="A427" s="40"/>
      <c r="B427" s="41"/>
      <c r="C427" s="217" t="s">
        <v>583</v>
      </c>
      <c r="D427" s="217" t="s">
        <v>138</v>
      </c>
      <c r="E427" s="218" t="s">
        <v>584</v>
      </c>
      <c r="F427" s="219" t="s">
        <v>585</v>
      </c>
      <c r="G427" s="220" t="s">
        <v>223</v>
      </c>
      <c r="H427" s="221">
        <v>48</v>
      </c>
      <c r="I427" s="222"/>
      <c r="J427" s="223">
        <f>ROUND(I427*H427,2)</f>
        <v>0</v>
      </c>
      <c r="K427" s="219" t="s">
        <v>142</v>
      </c>
      <c r="L427" s="46"/>
      <c r="M427" s="224" t="s">
        <v>1</v>
      </c>
      <c r="N427" s="225" t="s">
        <v>40</v>
      </c>
      <c r="O427" s="94"/>
      <c r="P427" s="226">
        <f>O427*H427</f>
        <v>0</v>
      </c>
      <c r="Q427" s="226">
        <v>0</v>
      </c>
      <c r="R427" s="226">
        <f>Q427*H427</f>
        <v>0</v>
      </c>
      <c r="S427" s="226">
        <v>0.00067000000000000002</v>
      </c>
      <c r="T427" s="227">
        <f>S427*H427</f>
        <v>0.032160000000000001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8" t="s">
        <v>226</v>
      </c>
      <c r="AT427" s="228" t="s">
        <v>138</v>
      </c>
      <c r="AU427" s="228" t="s">
        <v>143</v>
      </c>
      <c r="AY427" s="19" t="s">
        <v>135</v>
      </c>
      <c r="BE427" s="229">
        <f>IF(N427="základní",J427,0)</f>
        <v>0</v>
      </c>
      <c r="BF427" s="229">
        <f>IF(N427="snížená",J427,0)</f>
        <v>0</v>
      </c>
      <c r="BG427" s="229">
        <f>IF(N427="zákl. přenesená",J427,0)</f>
        <v>0</v>
      </c>
      <c r="BH427" s="229">
        <f>IF(N427="sníž. přenesená",J427,0)</f>
        <v>0</v>
      </c>
      <c r="BI427" s="229">
        <f>IF(N427="nulová",J427,0)</f>
        <v>0</v>
      </c>
      <c r="BJ427" s="19" t="s">
        <v>143</v>
      </c>
      <c r="BK427" s="229">
        <f>ROUND(I427*H427,2)</f>
        <v>0</v>
      </c>
      <c r="BL427" s="19" t="s">
        <v>226</v>
      </c>
      <c r="BM427" s="228" t="s">
        <v>586</v>
      </c>
    </row>
    <row r="428" s="13" customFormat="1">
      <c r="A428" s="13"/>
      <c r="B428" s="235"/>
      <c r="C428" s="236"/>
      <c r="D428" s="230" t="s">
        <v>152</v>
      </c>
      <c r="E428" s="237" t="s">
        <v>1</v>
      </c>
      <c r="F428" s="238" t="s">
        <v>587</v>
      </c>
      <c r="G428" s="236"/>
      <c r="H428" s="239">
        <v>48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152</v>
      </c>
      <c r="AU428" s="245" t="s">
        <v>143</v>
      </c>
      <c r="AV428" s="13" t="s">
        <v>83</v>
      </c>
      <c r="AW428" s="13" t="s">
        <v>30</v>
      </c>
      <c r="AX428" s="13" t="s">
        <v>81</v>
      </c>
      <c r="AY428" s="245" t="s">
        <v>135</v>
      </c>
    </row>
    <row r="429" s="2" customFormat="1" ht="24.15" customHeight="1">
      <c r="A429" s="40"/>
      <c r="B429" s="41"/>
      <c r="C429" s="217" t="s">
        <v>588</v>
      </c>
      <c r="D429" s="217" t="s">
        <v>138</v>
      </c>
      <c r="E429" s="218" t="s">
        <v>589</v>
      </c>
      <c r="F429" s="219" t="s">
        <v>590</v>
      </c>
      <c r="G429" s="220" t="s">
        <v>223</v>
      </c>
      <c r="H429" s="221">
        <v>272</v>
      </c>
      <c r="I429" s="222"/>
      <c r="J429" s="223">
        <f>ROUND(I429*H429,2)</f>
        <v>0</v>
      </c>
      <c r="K429" s="219" t="s">
        <v>142</v>
      </c>
      <c r="L429" s="46"/>
      <c r="M429" s="224" t="s">
        <v>1</v>
      </c>
      <c r="N429" s="225" t="s">
        <v>40</v>
      </c>
      <c r="O429" s="94"/>
      <c r="P429" s="226">
        <f>O429*H429</f>
        <v>0</v>
      </c>
      <c r="Q429" s="226">
        <v>0</v>
      </c>
      <c r="R429" s="226">
        <f>Q429*H429</f>
        <v>0</v>
      </c>
      <c r="S429" s="226">
        <v>0.0017700000000000001</v>
      </c>
      <c r="T429" s="227">
        <f>S429*H429</f>
        <v>0.48144000000000003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8" t="s">
        <v>226</v>
      </c>
      <c r="AT429" s="228" t="s">
        <v>138</v>
      </c>
      <c r="AU429" s="228" t="s">
        <v>143</v>
      </c>
      <c r="AY429" s="19" t="s">
        <v>135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9" t="s">
        <v>143</v>
      </c>
      <c r="BK429" s="229">
        <f>ROUND(I429*H429,2)</f>
        <v>0</v>
      </c>
      <c r="BL429" s="19" t="s">
        <v>226</v>
      </c>
      <c r="BM429" s="228" t="s">
        <v>591</v>
      </c>
    </row>
    <row r="430" s="2" customFormat="1" ht="14.4" customHeight="1">
      <c r="A430" s="40"/>
      <c r="B430" s="41"/>
      <c r="C430" s="217" t="s">
        <v>592</v>
      </c>
      <c r="D430" s="217" t="s">
        <v>138</v>
      </c>
      <c r="E430" s="218" t="s">
        <v>593</v>
      </c>
      <c r="F430" s="219" t="s">
        <v>594</v>
      </c>
      <c r="G430" s="220" t="s">
        <v>165</v>
      </c>
      <c r="H430" s="221">
        <v>25</v>
      </c>
      <c r="I430" s="222"/>
      <c r="J430" s="223">
        <f>ROUND(I430*H430,2)</f>
        <v>0</v>
      </c>
      <c r="K430" s="219" t="s">
        <v>142</v>
      </c>
      <c r="L430" s="46"/>
      <c r="M430" s="224" t="s">
        <v>1</v>
      </c>
      <c r="N430" s="225" t="s">
        <v>40</v>
      </c>
      <c r="O430" s="94"/>
      <c r="P430" s="226">
        <f>O430*H430</f>
        <v>0</v>
      </c>
      <c r="Q430" s="226">
        <v>0</v>
      </c>
      <c r="R430" s="226">
        <f>Q430*H430</f>
        <v>0</v>
      </c>
      <c r="S430" s="226">
        <v>0.0090600000000000003</v>
      </c>
      <c r="T430" s="227">
        <f>S430*H430</f>
        <v>0.22650000000000001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28" t="s">
        <v>226</v>
      </c>
      <c r="AT430" s="228" t="s">
        <v>138</v>
      </c>
      <c r="AU430" s="228" t="s">
        <v>143</v>
      </c>
      <c r="AY430" s="19" t="s">
        <v>135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19" t="s">
        <v>143</v>
      </c>
      <c r="BK430" s="229">
        <f>ROUND(I430*H430,2)</f>
        <v>0</v>
      </c>
      <c r="BL430" s="19" t="s">
        <v>226</v>
      </c>
      <c r="BM430" s="228" t="s">
        <v>595</v>
      </c>
    </row>
    <row r="431" s="2" customFormat="1" ht="24.15" customHeight="1">
      <c r="A431" s="40"/>
      <c r="B431" s="41"/>
      <c r="C431" s="217" t="s">
        <v>596</v>
      </c>
      <c r="D431" s="217" t="s">
        <v>138</v>
      </c>
      <c r="E431" s="218" t="s">
        <v>597</v>
      </c>
      <c r="F431" s="219" t="s">
        <v>598</v>
      </c>
      <c r="G431" s="220" t="s">
        <v>223</v>
      </c>
      <c r="H431" s="221">
        <v>25</v>
      </c>
      <c r="I431" s="222"/>
      <c r="J431" s="223">
        <f>ROUND(I431*H431,2)</f>
        <v>0</v>
      </c>
      <c r="K431" s="219" t="s">
        <v>142</v>
      </c>
      <c r="L431" s="46"/>
      <c r="M431" s="224" t="s">
        <v>1</v>
      </c>
      <c r="N431" s="225" t="s">
        <v>40</v>
      </c>
      <c r="O431" s="94"/>
      <c r="P431" s="226">
        <f>O431*H431</f>
        <v>0</v>
      </c>
      <c r="Q431" s="226">
        <v>0</v>
      </c>
      <c r="R431" s="226">
        <f>Q431*H431</f>
        <v>0</v>
      </c>
      <c r="S431" s="226">
        <v>0.00191</v>
      </c>
      <c r="T431" s="227">
        <f>S431*H431</f>
        <v>0.047750000000000001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28" t="s">
        <v>226</v>
      </c>
      <c r="AT431" s="228" t="s">
        <v>138</v>
      </c>
      <c r="AU431" s="228" t="s">
        <v>143</v>
      </c>
      <c r="AY431" s="19" t="s">
        <v>135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9" t="s">
        <v>143</v>
      </c>
      <c r="BK431" s="229">
        <f>ROUND(I431*H431,2)</f>
        <v>0</v>
      </c>
      <c r="BL431" s="19" t="s">
        <v>226</v>
      </c>
      <c r="BM431" s="228" t="s">
        <v>599</v>
      </c>
    </row>
    <row r="432" s="2" customFormat="1" ht="14.4" customHeight="1">
      <c r="A432" s="40"/>
      <c r="B432" s="41"/>
      <c r="C432" s="217" t="s">
        <v>600</v>
      </c>
      <c r="D432" s="217" t="s">
        <v>138</v>
      </c>
      <c r="E432" s="218" t="s">
        <v>601</v>
      </c>
      <c r="F432" s="219" t="s">
        <v>602</v>
      </c>
      <c r="G432" s="220" t="s">
        <v>174</v>
      </c>
      <c r="H432" s="221">
        <v>1.5</v>
      </c>
      <c r="I432" s="222"/>
      <c r="J432" s="223">
        <f>ROUND(I432*H432,2)</f>
        <v>0</v>
      </c>
      <c r="K432" s="219" t="s">
        <v>142</v>
      </c>
      <c r="L432" s="46"/>
      <c r="M432" s="224" t="s">
        <v>1</v>
      </c>
      <c r="N432" s="225" t="s">
        <v>40</v>
      </c>
      <c r="O432" s="94"/>
      <c r="P432" s="226">
        <f>O432*H432</f>
        <v>0</v>
      </c>
      <c r="Q432" s="226">
        <v>0</v>
      </c>
      <c r="R432" s="226">
        <f>Q432*H432</f>
        <v>0</v>
      </c>
      <c r="S432" s="226">
        <v>0.0058399999999999997</v>
      </c>
      <c r="T432" s="227">
        <f>S432*H432</f>
        <v>0.0087600000000000004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28" t="s">
        <v>226</v>
      </c>
      <c r="AT432" s="228" t="s">
        <v>138</v>
      </c>
      <c r="AU432" s="228" t="s">
        <v>143</v>
      </c>
      <c r="AY432" s="19" t="s">
        <v>135</v>
      </c>
      <c r="BE432" s="229">
        <f>IF(N432="základní",J432,0)</f>
        <v>0</v>
      </c>
      <c r="BF432" s="229">
        <f>IF(N432="snížená",J432,0)</f>
        <v>0</v>
      </c>
      <c r="BG432" s="229">
        <f>IF(N432="zákl. přenesená",J432,0)</f>
        <v>0</v>
      </c>
      <c r="BH432" s="229">
        <f>IF(N432="sníž. přenesená",J432,0)</f>
        <v>0</v>
      </c>
      <c r="BI432" s="229">
        <f>IF(N432="nulová",J432,0)</f>
        <v>0</v>
      </c>
      <c r="BJ432" s="19" t="s">
        <v>143</v>
      </c>
      <c r="BK432" s="229">
        <f>ROUND(I432*H432,2)</f>
        <v>0</v>
      </c>
      <c r="BL432" s="19" t="s">
        <v>226</v>
      </c>
      <c r="BM432" s="228" t="s">
        <v>603</v>
      </c>
    </row>
    <row r="433" s="2" customFormat="1" ht="14.4" customHeight="1">
      <c r="A433" s="40"/>
      <c r="B433" s="41"/>
      <c r="C433" s="217" t="s">
        <v>604</v>
      </c>
      <c r="D433" s="217" t="s">
        <v>138</v>
      </c>
      <c r="E433" s="218" t="s">
        <v>605</v>
      </c>
      <c r="F433" s="219" t="s">
        <v>606</v>
      </c>
      <c r="G433" s="220" t="s">
        <v>223</v>
      </c>
      <c r="H433" s="221">
        <v>272</v>
      </c>
      <c r="I433" s="222"/>
      <c r="J433" s="223">
        <f>ROUND(I433*H433,2)</f>
        <v>0</v>
      </c>
      <c r="K433" s="219" t="s">
        <v>142</v>
      </c>
      <c r="L433" s="46"/>
      <c r="M433" s="224" t="s">
        <v>1</v>
      </c>
      <c r="N433" s="225" t="s">
        <v>40</v>
      </c>
      <c r="O433" s="94"/>
      <c r="P433" s="226">
        <f>O433*H433</f>
        <v>0</v>
      </c>
      <c r="Q433" s="226">
        <v>0</v>
      </c>
      <c r="R433" s="226">
        <f>Q433*H433</f>
        <v>0</v>
      </c>
      <c r="S433" s="226">
        <v>0.0025999999999999999</v>
      </c>
      <c r="T433" s="227">
        <f>S433*H433</f>
        <v>0.70719999999999994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8" t="s">
        <v>226</v>
      </c>
      <c r="AT433" s="228" t="s">
        <v>138</v>
      </c>
      <c r="AU433" s="228" t="s">
        <v>143</v>
      </c>
      <c r="AY433" s="19" t="s">
        <v>135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19" t="s">
        <v>143</v>
      </c>
      <c r="BK433" s="229">
        <f>ROUND(I433*H433,2)</f>
        <v>0</v>
      </c>
      <c r="BL433" s="19" t="s">
        <v>226</v>
      </c>
      <c r="BM433" s="228" t="s">
        <v>607</v>
      </c>
    </row>
    <row r="434" s="2" customFormat="1" ht="24.15" customHeight="1">
      <c r="A434" s="40"/>
      <c r="B434" s="41"/>
      <c r="C434" s="217" t="s">
        <v>608</v>
      </c>
      <c r="D434" s="217" t="s">
        <v>138</v>
      </c>
      <c r="E434" s="218" t="s">
        <v>609</v>
      </c>
      <c r="F434" s="219" t="s">
        <v>610</v>
      </c>
      <c r="G434" s="220" t="s">
        <v>174</v>
      </c>
      <c r="H434" s="221">
        <v>2290</v>
      </c>
      <c r="I434" s="222"/>
      <c r="J434" s="223">
        <f>ROUND(I434*H434,2)</f>
        <v>0</v>
      </c>
      <c r="K434" s="219" t="s">
        <v>142</v>
      </c>
      <c r="L434" s="46"/>
      <c r="M434" s="224" t="s">
        <v>1</v>
      </c>
      <c r="N434" s="225" t="s">
        <v>40</v>
      </c>
      <c r="O434" s="94"/>
      <c r="P434" s="226">
        <f>O434*H434</f>
        <v>0</v>
      </c>
      <c r="Q434" s="226">
        <v>0</v>
      </c>
      <c r="R434" s="226">
        <f>Q434*H434</f>
        <v>0</v>
      </c>
      <c r="S434" s="226">
        <v>0</v>
      </c>
      <c r="T434" s="227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8" t="s">
        <v>226</v>
      </c>
      <c r="AT434" s="228" t="s">
        <v>138</v>
      </c>
      <c r="AU434" s="228" t="s">
        <v>143</v>
      </c>
      <c r="AY434" s="19" t="s">
        <v>135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19" t="s">
        <v>143</v>
      </c>
      <c r="BK434" s="229">
        <f>ROUND(I434*H434,2)</f>
        <v>0</v>
      </c>
      <c r="BL434" s="19" t="s">
        <v>226</v>
      </c>
      <c r="BM434" s="228" t="s">
        <v>611</v>
      </c>
    </row>
    <row r="435" s="2" customFormat="1" ht="14.4" customHeight="1">
      <c r="A435" s="40"/>
      <c r="B435" s="41"/>
      <c r="C435" s="267" t="s">
        <v>612</v>
      </c>
      <c r="D435" s="267" t="s">
        <v>361</v>
      </c>
      <c r="E435" s="268" t="s">
        <v>613</v>
      </c>
      <c r="F435" s="269" t="s">
        <v>614</v>
      </c>
      <c r="G435" s="270" t="s">
        <v>174</v>
      </c>
      <c r="H435" s="271">
        <v>2290</v>
      </c>
      <c r="I435" s="272"/>
      <c r="J435" s="273">
        <f>ROUND(I435*H435,2)</f>
        <v>0</v>
      </c>
      <c r="K435" s="269" t="s">
        <v>142</v>
      </c>
      <c r="L435" s="274"/>
      <c r="M435" s="275" t="s">
        <v>1</v>
      </c>
      <c r="N435" s="276" t="s">
        <v>40</v>
      </c>
      <c r="O435" s="94"/>
      <c r="P435" s="226">
        <f>O435*H435</f>
        <v>0</v>
      </c>
      <c r="Q435" s="226">
        <v>0.0039100000000000003</v>
      </c>
      <c r="R435" s="226">
        <f>Q435*H435</f>
        <v>8.9539000000000009</v>
      </c>
      <c r="S435" s="226">
        <v>0</v>
      </c>
      <c r="T435" s="227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28" t="s">
        <v>307</v>
      </c>
      <c r="AT435" s="228" t="s">
        <v>361</v>
      </c>
      <c r="AU435" s="228" t="s">
        <v>143</v>
      </c>
      <c r="AY435" s="19" t="s">
        <v>135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9" t="s">
        <v>143</v>
      </c>
      <c r="BK435" s="229">
        <f>ROUND(I435*H435,2)</f>
        <v>0</v>
      </c>
      <c r="BL435" s="19" t="s">
        <v>226</v>
      </c>
      <c r="BM435" s="228" t="s">
        <v>615</v>
      </c>
    </row>
    <row r="436" s="2" customFormat="1">
      <c r="A436" s="40"/>
      <c r="B436" s="41"/>
      <c r="C436" s="42"/>
      <c r="D436" s="230" t="s">
        <v>145</v>
      </c>
      <c r="E436" s="42"/>
      <c r="F436" s="231" t="s">
        <v>616</v>
      </c>
      <c r="G436" s="42"/>
      <c r="H436" s="42"/>
      <c r="I436" s="232"/>
      <c r="J436" s="42"/>
      <c r="K436" s="42"/>
      <c r="L436" s="46"/>
      <c r="M436" s="233"/>
      <c r="N436" s="234"/>
      <c r="O436" s="94"/>
      <c r="P436" s="94"/>
      <c r="Q436" s="94"/>
      <c r="R436" s="94"/>
      <c r="S436" s="94"/>
      <c r="T436" s="95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145</v>
      </c>
      <c r="AU436" s="19" t="s">
        <v>143</v>
      </c>
    </row>
    <row r="437" s="2" customFormat="1" ht="24.15" customHeight="1">
      <c r="A437" s="40"/>
      <c r="B437" s="41"/>
      <c r="C437" s="217" t="s">
        <v>617</v>
      </c>
      <c r="D437" s="217" t="s">
        <v>138</v>
      </c>
      <c r="E437" s="218" t="s">
        <v>618</v>
      </c>
      <c r="F437" s="219" t="s">
        <v>619</v>
      </c>
      <c r="G437" s="220" t="s">
        <v>185</v>
      </c>
      <c r="H437" s="221">
        <v>10.007</v>
      </c>
      <c r="I437" s="222"/>
      <c r="J437" s="223">
        <f>ROUND(I437*H437,2)</f>
        <v>0</v>
      </c>
      <c r="K437" s="219" t="s">
        <v>142</v>
      </c>
      <c r="L437" s="46"/>
      <c r="M437" s="224" t="s">
        <v>1</v>
      </c>
      <c r="N437" s="225" t="s">
        <v>40</v>
      </c>
      <c r="O437" s="94"/>
      <c r="P437" s="226">
        <f>O437*H437</f>
        <v>0</v>
      </c>
      <c r="Q437" s="226">
        <v>0</v>
      </c>
      <c r="R437" s="226">
        <f>Q437*H437</f>
        <v>0</v>
      </c>
      <c r="S437" s="226">
        <v>0</v>
      </c>
      <c r="T437" s="227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28" t="s">
        <v>226</v>
      </c>
      <c r="AT437" s="228" t="s">
        <v>138</v>
      </c>
      <c r="AU437" s="228" t="s">
        <v>143</v>
      </c>
      <c r="AY437" s="19" t="s">
        <v>135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19" t="s">
        <v>143</v>
      </c>
      <c r="BK437" s="229">
        <f>ROUND(I437*H437,2)</f>
        <v>0</v>
      </c>
      <c r="BL437" s="19" t="s">
        <v>226</v>
      </c>
      <c r="BM437" s="228" t="s">
        <v>620</v>
      </c>
    </row>
    <row r="438" s="2" customFormat="1" ht="24.15" customHeight="1">
      <c r="A438" s="40"/>
      <c r="B438" s="41"/>
      <c r="C438" s="217" t="s">
        <v>621</v>
      </c>
      <c r="D438" s="217" t="s">
        <v>138</v>
      </c>
      <c r="E438" s="218" t="s">
        <v>622</v>
      </c>
      <c r="F438" s="219" t="s">
        <v>623</v>
      </c>
      <c r="G438" s="220" t="s">
        <v>223</v>
      </c>
      <c r="H438" s="221">
        <v>25</v>
      </c>
      <c r="I438" s="222"/>
      <c r="J438" s="223">
        <f>ROUND(I438*H438,2)</f>
        <v>0</v>
      </c>
      <c r="K438" s="219" t="s">
        <v>142</v>
      </c>
      <c r="L438" s="46"/>
      <c r="M438" s="224" t="s">
        <v>1</v>
      </c>
      <c r="N438" s="225" t="s">
        <v>40</v>
      </c>
      <c r="O438" s="94"/>
      <c r="P438" s="226">
        <f>O438*H438</f>
        <v>0</v>
      </c>
      <c r="Q438" s="226">
        <v>0.0065300000000000002</v>
      </c>
      <c r="R438" s="226">
        <f>Q438*H438</f>
        <v>0.16325000000000001</v>
      </c>
      <c r="S438" s="226">
        <v>0</v>
      </c>
      <c r="T438" s="227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8" t="s">
        <v>226</v>
      </c>
      <c r="AT438" s="228" t="s">
        <v>138</v>
      </c>
      <c r="AU438" s="228" t="s">
        <v>143</v>
      </c>
      <c r="AY438" s="19" t="s">
        <v>135</v>
      </c>
      <c r="BE438" s="229">
        <f>IF(N438="základní",J438,0)</f>
        <v>0</v>
      </c>
      <c r="BF438" s="229">
        <f>IF(N438="snížená",J438,0)</f>
        <v>0</v>
      </c>
      <c r="BG438" s="229">
        <f>IF(N438="zákl. přenesená",J438,0)</f>
        <v>0</v>
      </c>
      <c r="BH438" s="229">
        <f>IF(N438="sníž. přenesená",J438,0)</f>
        <v>0</v>
      </c>
      <c r="BI438" s="229">
        <f>IF(N438="nulová",J438,0)</f>
        <v>0</v>
      </c>
      <c r="BJ438" s="19" t="s">
        <v>143</v>
      </c>
      <c r="BK438" s="229">
        <f>ROUND(I438*H438,2)</f>
        <v>0</v>
      </c>
      <c r="BL438" s="19" t="s">
        <v>226</v>
      </c>
      <c r="BM438" s="228" t="s">
        <v>624</v>
      </c>
    </row>
    <row r="439" s="2" customFormat="1" ht="24.15" customHeight="1">
      <c r="A439" s="40"/>
      <c r="B439" s="41"/>
      <c r="C439" s="217" t="s">
        <v>625</v>
      </c>
      <c r="D439" s="217" t="s">
        <v>138</v>
      </c>
      <c r="E439" s="218" t="s">
        <v>626</v>
      </c>
      <c r="F439" s="219" t="s">
        <v>627</v>
      </c>
      <c r="G439" s="220" t="s">
        <v>223</v>
      </c>
      <c r="H439" s="221">
        <v>170</v>
      </c>
      <c r="I439" s="222"/>
      <c r="J439" s="223">
        <f>ROUND(I439*H439,2)</f>
        <v>0</v>
      </c>
      <c r="K439" s="219" t="s">
        <v>142</v>
      </c>
      <c r="L439" s="46"/>
      <c r="M439" s="224" t="s">
        <v>1</v>
      </c>
      <c r="N439" s="225" t="s">
        <v>40</v>
      </c>
      <c r="O439" s="94"/>
      <c r="P439" s="226">
        <f>O439*H439</f>
        <v>0</v>
      </c>
      <c r="Q439" s="226">
        <v>0.0021700000000000001</v>
      </c>
      <c r="R439" s="226">
        <f>Q439*H439</f>
        <v>0.36890000000000001</v>
      </c>
      <c r="S439" s="226">
        <v>0</v>
      </c>
      <c r="T439" s="227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28" t="s">
        <v>143</v>
      </c>
      <c r="AT439" s="228" t="s">
        <v>138</v>
      </c>
      <c r="AU439" s="228" t="s">
        <v>143</v>
      </c>
      <c r="AY439" s="19" t="s">
        <v>135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19" t="s">
        <v>143</v>
      </c>
      <c r="BK439" s="229">
        <f>ROUND(I439*H439,2)</f>
        <v>0</v>
      </c>
      <c r="BL439" s="19" t="s">
        <v>143</v>
      </c>
      <c r="BM439" s="228" t="s">
        <v>628</v>
      </c>
    </row>
    <row r="440" s="2" customFormat="1" ht="37.8" customHeight="1">
      <c r="A440" s="40"/>
      <c r="B440" s="41"/>
      <c r="C440" s="217" t="s">
        <v>629</v>
      </c>
      <c r="D440" s="217" t="s">
        <v>138</v>
      </c>
      <c r="E440" s="218" t="s">
        <v>630</v>
      </c>
      <c r="F440" s="219" t="s">
        <v>631</v>
      </c>
      <c r="G440" s="220" t="s">
        <v>174</v>
      </c>
      <c r="H440" s="221">
        <v>78.162999999999997</v>
      </c>
      <c r="I440" s="222"/>
      <c r="J440" s="223">
        <f>ROUND(I440*H440,2)</f>
        <v>0</v>
      </c>
      <c r="K440" s="219" t="s">
        <v>142</v>
      </c>
      <c r="L440" s="46"/>
      <c r="M440" s="224" t="s">
        <v>1</v>
      </c>
      <c r="N440" s="225" t="s">
        <v>40</v>
      </c>
      <c r="O440" s="94"/>
      <c r="P440" s="226">
        <f>O440*H440</f>
        <v>0</v>
      </c>
      <c r="Q440" s="226">
        <v>0</v>
      </c>
      <c r="R440" s="226">
        <f>Q440*H440</f>
        <v>0</v>
      </c>
      <c r="S440" s="226">
        <v>0</v>
      </c>
      <c r="T440" s="227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8" t="s">
        <v>226</v>
      </c>
      <c r="AT440" s="228" t="s">
        <v>138</v>
      </c>
      <c r="AU440" s="228" t="s">
        <v>143</v>
      </c>
      <c r="AY440" s="19" t="s">
        <v>135</v>
      </c>
      <c r="BE440" s="229">
        <f>IF(N440="základní",J440,0)</f>
        <v>0</v>
      </c>
      <c r="BF440" s="229">
        <f>IF(N440="snížená",J440,0)</f>
        <v>0</v>
      </c>
      <c r="BG440" s="229">
        <f>IF(N440="zákl. přenesená",J440,0)</f>
        <v>0</v>
      </c>
      <c r="BH440" s="229">
        <f>IF(N440="sníž. přenesená",J440,0)</f>
        <v>0</v>
      </c>
      <c r="BI440" s="229">
        <f>IF(N440="nulová",J440,0)</f>
        <v>0</v>
      </c>
      <c r="BJ440" s="19" t="s">
        <v>143</v>
      </c>
      <c r="BK440" s="229">
        <f>ROUND(I440*H440,2)</f>
        <v>0</v>
      </c>
      <c r="BL440" s="19" t="s">
        <v>226</v>
      </c>
      <c r="BM440" s="228" t="s">
        <v>632</v>
      </c>
    </row>
    <row r="441" s="13" customFormat="1">
      <c r="A441" s="13"/>
      <c r="B441" s="235"/>
      <c r="C441" s="236"/>
      <c r="D441" s="230" t="s">
        <v>152</v>
      </c>
      <c r="E441" s="237" t="s">
        <v>1</v>
      </c>
      <c r="F441" s="238" t="s">
        <v>633</v>
      </c>
      <c r="G441" s="236"/>
      <c r="H441" s="239">
        <v>78.162999999999997</v>
      </c>
      <c r="I441" s="240"/>
      <c r="J441" s="236"/>
      <c r="K441" s="236"/>
      <c r="L441" s="241"/>
      <c r="M441" s="242"/>
      <c r="N441" s="243"/>
      <c r="O441" s="243"/>
      <c r="P441" s="243"/>
      <c r="Q441" s="243"/>
      <c r="R441" s="243"/>
      <c r="S441" s="243"/>
      <c r="T441" s="24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5" t="s">
        <v>152</v>
      </c>
      <c r="AU441" s="245" t="s">
        <v>143</v>
      </c>
      <c r="AV441" s="13" t="s">
        <v>83</v>
      </c>
      <c r="AW441" s="13" t="s">
        <v>30</v>
      </c>
      <c r="AX441" s="13" t="s">
        <v>81</v>
      </c>
      <c r="AY441" s="245" t="s">
        <v>135</v>
      </c>
    </row>
    <row r="442" s="2" customFormat="1" ht="24.15" customHeight="1">
      <c r="A442" s="40"/>
      <c r="B442" s="41"/>
      <c r="C442" s="217" t="s">
        <v>634</v>
      </c>
      <c r="D442" s="217" t="s">
        <v>138</v>
      </c>
      <c r="E442" s="218" t="s">
        <v>635</v>
      </c>
      <c r="F442" s="219" t="s">
        <v>636</v>
      </c>
      <c r="G442" s="220" t="s">
        <v>223</v>
      </c>
      <c r="H442" s="221">
        <v>74</v>
      </c>
      <c r="I442" s="222"/>
      <c r="J442" s="223">
        <f>ROUND(I442*H442,2)</f>
        <v>0</v>
      </c>
      <c r="K442" s="219" t="s">
        <v>142</v>
      </c>
      <c r="L442" s="46"/>
      <c r="M442" s="224" t="s">
        <v>1</v>
      </c>
      <c r="N442" s="225" t="s">
        <v>40</v>
      </c>
      <c r="O442" s="94"/>
      <c r="P442" s="226">
        <f>O442*H442</f>
        <v>0</v>
      </c>
      <c r="Q442" s="226">
        <v>0.0043400000000000001</v>
      </c>
      <c r="R442" s="226">
        <f>Q442*H442</f>
        <v>0.32116</v>
      </c>
      <c r="S442" s="226">
        <v>0</v>
      </c>
      <c r="T442" s="227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8" t="s">
        <v>226</v>
      </c>
      <c r="AT442" s="228" t="s">
        <v>138</v>
      </c>
      <c r="AU442" s="228" t="s">
        <v>143</v>
      </c>
      <c r="AY442" s="19" t="s">
        <v>135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9" t="s">
        <v>143</v>
      </c>
      <c r="BK442" s="229">
        <f>ROUND(I442*H442,2)</f>
        <v>0</v>
      </c>
      <c r="BL442" s="19" t="s">
        <v>226</v>
      </c>
      <c r="BM442" s="228" t="s">
        <v>637</v>
      </c>
    </row>
    <row r="443" s="2" customFormat="1" ht="24.15" customHeight="1">
      <c r="A443" s="40"/>
      <c r="B443" s="41"/>
      <c r="C443" s="217" t="s">
        <v>638</v>
      </c>
      <c r="D443" s="217" t="s">
        <v>138</v>
      </c>
      <c r="E443" s="218" t="s">
        <v>639</v>
      </c>
      <c r="F443" s="219" t="s">
        <v>640</v>
      </c>
      <c r="G443" s="220" t="s">
        <v>174</v>
      </c>
      <c r="H443" s="221">
        <v>1.5</v>
      </c>
      <c r="I443" s="222"/>
      <c r="J443" s="223">
        <f>ROUND(I443*H443,2)</f>
        <v>0</v>
      </c>
      <c r="K443" s="219" t="s">
        <v>142</v>
      </c>
      <c r="L443" s="46"/>
      <c r="M443" s="224" t="s">
        <v>1</v>
      </c>
      <c r="N443" s="225" t="s">
        <v>40</v>
      </c>
      <c r="O443" s="94"/>
      <c r="P443" s="226">
        <f>O443*H443</f>
        <v>0</v>
      </c>
      <c r="Q443" s="226">
        <v>0.010789999999999999</v>
      </c>
      <c r="R443" s="226">
        <f>Q443*H443</f>
        <v>0.016184999999999998</v>
      </c>
      <c r="S443" s="226">
        <v>0</v>
      </c>
      <c r="T443" s="227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8" t="s">
        <v>226</v>
      </c>
      <c r="AT443" s="228" t="s">
        <v>138</v>
      </c>
      <c r="AU443" s="228" t="s">
        <v>143</v>
      </c>
      <c r="AY443" s="19" t="s">
        <v>135</v>
      </c>
      <c r="BE443" s="229">
        <f>IF(N443="základní",J443,0)</f>
        <v>0</v>
      </c>
      <c r="BF443" s="229">
        <f>IF(N443="snížená",J443,0)</f>
        <v>0</v>
      </c>
      <c r="BG443" s="229">
        <f>IF(N443="zákl. přenesená",J443,0)</f>
        <v>0</v>
      </c>
      <c r="BH443" s="229">
        <f>IF(N443="sníž. přenesená",J443,0)</f>
        <v>0</v>
      </c>
      <c r="BI443" s="229">
        <f>IF(N443="nulová",J443,0)</f>
        <v>0</v>
      </c>
      <c r="BJ443" s="19" t="s">
        <v>143</v>
      </c>
      <c r="BK443" s="229">
        <f>ROUND(I443*H443,2)</f>
        <v>0</v>
      </c>
      <c r="BL443" s="19" t="s">
        <v>226</v>
      </c>
      <c r="BM443" s="228" t="s">
        <v>641</v>
      </c>
    </row>
    <row r="444" s="2" customFormat="1" ht="24.15" customHeight="1">
      <c r="A444" s="40"/>
      <c r="B444" s="41"/>
      <c r="C444" s="217" t="s">
        <v>642</v>
      </c>
      <c r="D444" s="217" t="s">
        <v>138</v>
      </c>
      <c r="E444" s="218" t="s">
        <v>643</v>
      </c>
      <c r="F444" s="219" t="s">
        <v>644</v>
      </c>
      <c r="G444" s="220" t="s">
        <v>223</v>
      </c>
      <c r="H444" s="221">
        <v>324</v>
      </c>
      <c r="I444" s="222"/>
      <c r="J444" s="223">
        <f>ROUND(I444*H444,2)</f>
        <v>0</v>
      </c>
      <c r="K444" s="219" t="s">
        <v>142</v>
      </c>
      <c r="L444" s="46"/>
      <c r="M444" s="224" t="s">
        <v>1</v>
      </c>
      <c r="N444" s="225" t="s">
        <v>40</v>
      </c>
      <c r="O444" s="94"/>
      <c r="P444" s="226">
        <f>O444*H444</f>
        <v>0</v>
      </c>
      <c r="Q444" s="226">
        <v>0.0016900000000000001</v>
      </c>
      <c r="R444" s="226">
        <f>Q444*H444</f>
        <v>0.54756000000000005</v>
      </c>
      <c r="S444" s="226">
        <v>0</v>
      </c>
      <c r="T444" s="227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28" t="s">
        <v>226</v>
      </c>
      <c r="AT444" s="228" t="s">
        <v>138</v>
      </c>
      <c r="AU444" s="228" t="s">
        <v>143</v>
      </c>
      <c r="AY444" s="19" t="s">
        <v>135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19" t="s">
        <v>143</v>
      </c>
      <c r="BK444" s="229">
        <f>ROUND(I444*H444,2)</f>
        <v>0</v>
      </c>
      <c r="BL444" s="19" t="s">
        <v>226</v>
      </c>
      <c r="BM444" s="228" t="s">
        <v>645</v>
      </c>
    </row>
    <row r="445" s="2" customFormat="1" ht="24.15" customHeight="1">
      <c r="A445" s="40"/>
      <c r="B445" s="41"/>
      <c r="C445" s="217" t="s">
        <v>646</v>
      </c>
      <c r="D445" s="217" t="s">
        <v>138</v>
      </c>
      <c r="E445" s="218" t="s">
        <v>647</v>
      </c>
      <c r="F445" s="219" t="s">
        <v>648</v>
      </c>
      <c r="G445" s="220" t="s">
        <v>165</v>
      </c>
      <c r="H445" s="221">
        <v>15</v>
      </c>
      <c r="I445" s="222"/>
      <c r="J445" s="223">
        <f>ROUND(I445*H445,2)</f>
        <v>0</v>
      </c>
      <c r="K445" s="219" t="s">
        <v>142</v>
      </c>
      <c r="L445" s="46"/>
      <c r="M445" s="224" t="s">
        <v>1</v>
      </c>
      <c r="N445" s="225" t="s">
        <v>40</v>
      </c>
      <c r="O445" s="94"/>
      <c r="P445" s="226">
        <f>O445*H445</f>
        <v>0</v>
      </c>
      <c r="Q445" s="226">
        <v>0.00036000000000000002</v>
      </c>
      <c r="R445" s="226">
        <f>Q445*H445</f>
        <v>0.0054000000000000003</v>
      </c>
      <c r="S445" s="226">
        <v>0</v>
      </c>
      <c r="T445" s="227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8" t="s">
        <v>226</v>
      </c>
      <c r="AT445" s="228" t="s">
        <v>138</v>
      </c>
      <c r="AU445" s="228" t="s">
        <v>143</v>
      </c>
      <c r="AY445" s="19" t="s">
        <v>135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9" t="s">
        <v>143</v>
      </c>
      <c r="BK445" s="229">
        <f>ROUND(I445*H445,2)</f>
        <v>0</v>
      </c>
      <c r="BL445" s="19" t="s">
        <v>226</v>
      </c>
      <c r="BM445" s="228" t="s">
        <v>649</v>
      </c>
    </row>
    <row r="446" s="12" customFormat="1" ht="22.8" customHeight="1">
      <c r="A446" s="12"/>
      <c r="B446" s="201"/>
      <c r="C446" s="202"/>
      <c r="D446" s="203" t="s">
        <v>72</v>
      </c>
      <c r="E446" s="215" t="s">
        <v>650</v>
      </c>
      <c r="F446" s="215" t="s">
        <v>651</v>
      </c>
      <c r="G446" s="202"/>
      <c r="H446" s="202"/>
      <c r="I446" s="205"/>
      <c r="J446" s="216">
        <f>BK446</f>
        <v>0</v>
      </c>
      <c r="K446" s="202"/>
      <c r="L446" s="207"/>
      <c r="M446" s="208"/>
      <c r="N446" s="209"/>
      <c r="O446" s="209"/>
      <c r="P446" s="210">
        <f>SUM(P447:P453)</f>
        <v>0</v>
      </c>
      <c r="Q446" s="209"/>
      <c r="R446" s="210">
        <f>SUM(R447:R453)</f>
        <v>0.66041664</v>
      </c>
      <c r="S446" s="209"/>
      <c r="T446" s="211">
        <f>SUM(T447:T453)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2" t="s">
        <v>83</v>
      </c>
      <c r="AT446" s="213" t="s">
        <v>72</v>
      </c>
      <c r="AU446" s="213" t="s">
        <v>81</v>
      </c>
      <c r="AY446" s="212" t="s">
        <v>135</v>
      </c>
      <c r="BK446" s="214">
        <f>SUM(BK447:BK453)</f>
        <v>0</v>
      </c>
    </row>
    <row r="447" s="2" customFormat="1" ht="37.8" customHeight="1">
      <c r="A447" s="40"/>
      <c r="B447" s="41"/>
      <c r="C447" s="267" t="s">
        <v>652</v>
      </c>
      <c r="D447" s="267" t="s">
        <v>361</v>
      </c>
      <c r="E447" s="268" t="s">
        <v>653</v>
      </c>
      <c r="F447" s="269" t="s">
        <v>654</v>
      </c>
      <c r="G447" s="270" t="s">
        <v>174</v>
      </c>
      <c r="H447" s="271">
        <v>85.978999999999999</v>
      </c>
      <c r="I447" s="272"/>
      <c r="J447" s="273">
        <f>ROUND(I447*H447,2)</f>
        <v>0</v>
      </c>
      <c r="K447" s="269" t="s">
        <v>142</v>
      </c>
      <c r="L447" s="274"/>
      <c r="M447" s="275" t="s">
        <v>1</v>
      </c>
      <c r="N447" s="276" t="s">
        <v>40</v>
      </c>
      <c r="O447" s="94"/>
      <c r="P447" s="226">
        <f>O447*H447</f>
        <v>0</v>
      </c>
      <c r="Q447" s="226">
        <v>0.00016000000000000001</v>
      </c>
      <c r="R447" s="226">
        <f>Q447*H447</f>
        <v>0.013756640000000001</v>
      </c>
      <c r="S447" s="226">
        <v>0</v>
      </c>
      <c r="T447" s="227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28" t="s">
        <v>307</v>
      </c>
      <c r="AT447" s="228" t="s">
        <v>361</v>
      </c>
      <c r="AU447" s="228" t="s">
        <v>83</v>
      </c>
      <c r="AY447" s="19" t="s">
        <v>135</v>
      </c>
      <c r="BE447" s="229">
        <f>IF(N447="základní",J447,0)</f>
        <v>0</v>
      </c>
      <c r="BF447" s="229">
        <f>IF(N447="snížená",J447,0)</f>
        <v>0</v>
      </c>
      <c r="BG447" s="229">
        <f>IF(N447="zákl. přenesená",J447,0)</f>
        <v>0</v>
      </c>
      <c r="BH447" s="229">
        <f>IF(N447="sníž. přenesená",J447,0)</f>
        <v>0</v>
      </c>
      <c r="BI447" s="229">
        <f>IF(N447="nulová",J447,0)</f>
        <v>0</v>
      </c>
      <c r="BJ447" s="19" t="s">
        <v>143</v>
      </c>
      <c r="BK447" s="229">
        <f>ROUND(I447*H447,2)</f>
        <v>0</v>
      </c>
      <c r="BL447" s="19" t="s">
        <v>226</v>
      </c>
      <c r="BM447" s="228" t="s">
        <v>655</v>
      </c>
    </row>
    <row r="448" s="13" customFormat="1">
      <c r="A448" s="13"/>
      <c r="B448" s="235"/>
      <c r="C448" s="236"/>
      <c r="D448" s="230" t="s">
        <v>152</v>
      </c>
      <c r="E448" s="237" t="s">
        <v>1</v>
      </c>
      <c r="F448" s="238" t="s">
        <v>656</v>
      </c>
      <c r="G448" s="236"/>
      <c r="H448" s="239">
        <v>85.978999999999999</v>
      </c>
      <c r="I448" s="240"/>
      <c r="J448" s="236"/>
      <c r="K448" s="236"/>
      <c r="L448" s="241"/>
      <c r="M448" s="242"/>
      <c r="N448" s="243"/>
      <c r="O448" s="243"/>
      <c r="P448" s="243"/>
      <c r="Q448" s="243"/>
      <c r="R448" s="243"/>
      <c r="S448" s="243"/>
      <c r="T448" s="24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5" t="s">
        <v>152</v>
      </c>
      <c r="AU448" s="245" t="s">
        <v>83</v>
      </c>
      <c r="AV448" s="13" t="s">
        <v>83</v>
      </c>
      <c r="AW448" s="13" t="s">
        <v>30</v>
      </c>
      <c r="AX448" s="13" t="s">
        <v>81</v>
      </c>
      <c r="AY448" s="245" t="s">
        <v>135</v>
      </c>
    </row>
    <row r="449" s="2" customFormat="1" ht="24.15" customHeight="1">
      <c r="A449" s="40"/>
      <c r="B449" s="41"/>
      <c r="C449" s="217" t="s">
        <v>657</v>
      </c>
      <c r="D449" s="217" t="s">
        <v>138</v>
      </c>
      <c r="E449" s="218" t="s">
        <v>658</v>
      </c>
      <c r="F449" s="219" t="s">
        <v>659</v>
      </c>
      <c r="G449" s="220" t="s">
        <v>174</v>
      </c>
      <c r="H449" s="221">
        <v>2290</v>
      </c>
      <c r="I449" s="222"/>
      <c r="J449" s="223">
        <f>ROUND(I449*H449,2)</f>
        <v>0</v>
      </c>
      <c r="K449" s="219" t="s">
        <v>142</v>
      </c>
      <c r="L449" s="46"/>
      <c r="M449" s="224" t="s">
        <v>1</v>
      </c>
      <c r="N449" s="225" t="s">
        <v>40</v>
      </c>
      <c r="O449" s="94"/>
      <c r="P449" s="226">
        <f>O449*H449</f>
        <v>0</v>
      </c>
      <c r="Q449" s="226">
        <v>0</v>
      </c>
      <c r="R449" s="226">
        <f>Q449*H449</f>
        <v>0</v>
      </c>
      <c r="S449" s="226">
        <v>0</v>
      </c>
      <c r="T449" s="227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28" t="s">
        <v>226</v>
      </c>
      <c r="AT449" s="228" t="s">
        <v>138</v>
      </c>
      <c r="AU449" s="228" t="s">
        <v>83</v>
      </c>
      <c r="AY449" s="19" t="s">
        <v>135</v>
      </c>
      <c r="BE449" s="229">
        <f>IF(N449="základní",J449,0)</f>
        <v>0</v>
      </c>
      <c r="BF449" s="229">
        <f>IF(N449="snížená",J449,0)</f>
        <v>0</v>
      </c>
      <c r="BG449" s="229">
        <f>IF(N449="zákl. přenesená",J449,0)</f>
        <v>0</v>
      </c>
      <c r="BH449" s="229">
        <f>IF(N449="sníž. přenesená",J449,0)</f>
        <v>0</v>
      </c>
      <c r="BI449" s="229">
        <f>IF(N449="nulová",J449,0)</f>
        <v>0</v>
      </c>
      <c r="BJ449" s="19" t="s">
        <v>143</v>
      </c>
      <c r="BK449" s="229">
        <f>ROUND(I449*H449,2)</f>
        <v>0</v>
      </c>
      <c r="BL449" s="19" t="s">
        <v>226</v>
      </c>
      <c r="BM449" s="228" t="s">
        <v>660</v>
      </c>
    </row>
    <row r="450" s="2" customFormat="1" ht="37.8" customHeight="1">
      <c r="A450" s="40"/>
      <c r="B450" s="41"/>
      <c r="C450" s="267" t="s">
        <v>661</v>
      </c>
      <c r="D450" s="267" t="s">
        <v>361</v>
      </c>
      <c r="E450" s="268" t="s">
        <v>662</v>
      </c>
      <c r="F450" s="269" t="s">
        <v>663</v>
      </c>
      <c r="G450" s="270" t="s">
        <v>174</v>
      </c>
      <c r="H450" s="271">
        <v>2519</v>
      </c>
      <c r="I450" s="272"/>
      <c r="J450" s="273">
        <f>ROUND(I450*H450,2)</f>
        <v>0</v>
      </c>
      <c r="K450" s="269" t="s">
        <v>142</v>
      </c>
      <c r="L450" s="274"/>
      <c r="M450" s="275" t="s">
        <v>1</v>
      </c>
      <c r="N450" s="276" t="s">
        <v>40</v>
      </c>
      <c r="O450" s="94"/>
      <c r="P450" s="226">
        <f>O450*H450</f>
        <v>0</v>
      </c>
      <c r="Q450" s="226">
        <v>0.00013999999999999999</v>
      </c>
      <c r="R450" s="226">
        <f>Q450*H450</f>
        <v>0.35265999999999997</v>
      </c>
      <c r="S450" s="226">
        <v>0</v>
      </c>
      <c r="T450" s="227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28" t="s">
        <v>307</v>
      </c>
      <c r="AT450" s="228" t="s">
        <v>361</v>
      </c>
      <c r="AU450" s="228" t="s">
        <v>83</v>
      </c>
      <c r="AY450" s="19" t="s">
        <v>135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9" t="s">
        <v>143</v>
      </c>
      <c r="BK450" s="229">
        <f>ROUND(I450*H450,2)</f>
        <v>0</v>
      </c>
      <c r="BL450" s="19" t="s">
        <v>226</v>
      </c>
      <c r="BM450" s="228" t="s">
        <v>664</v>
      </c>
    </row>
    <row r="451" s="2" customFormat="1" ht="14.4" customHeight="1">
      <c r="A451" s="40"/>
      <c r="B451" s="41"/>
      <c r="C451" s="217" t="s">
        <v>665</v>
      </c>
      <c r="D451" s="217" t="s">
        <v>138</v>
      </c>
      <c r="E451" s="218" t="s">
        <v>666</v>
      </c>
      <c r="F451" s="219" t="s">
        <v>667</v>
      </c>
      <c r="G451" s="220" t="s">
        <v>174</v>
      </c>
      <c r="H451" s="221">
        <v>2100</v>
      </c>
      <c r="I451" s="222"/>
      <c r="J451" s="223">
        <f>ROUND(I451*H451,2)</f>
        <v>0</v>
      </c>
      <c r="K451" s="219" t="s">
        <v>142</v>
      </c>
      <c r="L451" s="46"/>
      <c r="M451" s="224" t="s">
        <v>1</v>
      </c>
      <c r="N451" s="225" t="s">
        <v>40</v>
      </c>
      <c r="O451" s="94"/>
      <c r="P451" s="226">
        <f>O451*H451</f>
        <v>0</v>
      </c>
      <c r="Q451" s="226">
        <v>0.00013999999999999999</v>
      </c>
      <c r="R451" s="226">
        <f>Q451*H451</f>
        <v>0.29399999999999998</v>
      </c>
      <c r="S451" s="226">
        <v>0</v>
      </c>
      <c r="T451" s="227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28" t="s">
        <v>226</v>
      </c>
      <c r="AT451" s="228" t="s">
        <v>138</v>
      </c>
      <c r="AU451" s="228" t="s">
        <v>83</v>
      </c>
      <c r="AY451" s="19" t="s">
        <v>135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9" t="s">
        <v>143</v>
      </c>
      <c r="BK451" s="229">
        <f>ROUND(I451*H451,2)</f>
        <v>0</v>
      </c>
      <c r="BL451" s="19" t="s">
        <v>226</v>
      </c>
      <c r="BM451" s="228" t="s">
        <v>668</v>
      </c>
    </row>
    <row r="452" s="13" customFormat="1">
      <c r="A452" s="13"/>
      <c r="B452" s="235"/>
      <c r="C452" s="236"/>
      <c r="D452" s="230" t="s">
        <v>152</v>
      </c>
      <c r="E452" s="237" t="s">
        <v>1</v>
      </c>
      <c r="F452" s="238" t="s">
        <v>669</v>
      </c>
      <c r="G452" s="236"/>
      <c r="H452" s="239">
        <v>2100</v>
      </c>
      <c r="I452" s="240"/>
      <c r="J452" s="236"/>
      <c r="K452" s="236"/>
      <c r="L452" s="241"/>
      <c r="M452" s="242"/>
      <c r="N452" s="243"/>
      <c r="O452" s="243"/>
      <c r="P452" s="243"/>
      <c r="Q452" s="243"/>
      <c r="R452" s="243"/>
      <c r="S452" s="243"/>
      <c r="T452" s="24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5" t="s">
        <v>152</v>
      </c>
      <c r="AU452" s="245" t="s">
        <v>83</v>
      </c>
      <c r="AV452" s="13" t="s">
        <v>83</v>
      </c>
      <c r="AW452" s="13" t="s">
        <v>30</v>
      </c>
      <c r="AX452" s="13" t="s">
        <v>81</v>
      </c>
      <c r="AY452" s="245" t="s">
        <v>135</v>
      </c>
    </row>
    <row r="453" s="2" customFormat="1" ht="24.15" customHeight="1">
      <c r="A453" s="40"/>
      <c r="B453" s="41"/>
      <c r="C453" s="217" t="s">
        <v>670</v>
      </c>
      <c r="D453" s="217" t="s">
        <v>138</v>
      </c>
      <c r="E453" s="218" t="s">
        <v>671</v>
      </c>
      <c r="F453" s="219" t="s">
        <v>672</v>
      </c>
      <c r="G453" s="220" t="s">
        <v>185</v>
      </c>
      <c r="H453" s="221">
        <v>0.66000000000000003</v>
      </c>
      <c r="I453" s="222"/>
      <c r="J453" s="223">
        <f>ROUND(I453*H453,2)</f>
        <v>0</v>
      </c>
      <c r="K453" s="219" t="s">
        <v>142</v>
      </c>
      <c r="L453" s="46"/>
      <c r="M453" s="224" t="s">
        <v>1</v>
      </c>
      <c r="N453" s="225" t="s">
        <v>40</v>
      </c>
      <c r="O453" s="94"/>
      <c r="P453" s="226">
        <f>O453*H453</f>
        <v>0</v>
      </c>
      <c r="Q453" s="226">
        <v>0</v>
      </c>
      <c r="R453" s="226">
        <f>Q453*H453</f>
        <v>0</v>
      </c>
      <c r="S453" s="226">
        <v>0</v>
      </c>
      <c r="T453" s="227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8" t="s">
        <v>226</v>
      </c>
      <c r="AT453" s="228" t="s">
        <v>138</v>
      </c>
      <c r="AU453" s="228" t="s">
        <v>83</v>
      </c>
      <c r="AY453" s="19" t="s">
        <v>135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9" t="s">
        <v>143</v>
      </c>
      <c r="BK453" s="229">
        <f>ROUND(I453*H453,2)</f>
        <v>0</v>
      </c>
      <c r="BL453" s="19" t="s">
        <v>226</v>
      </c>
      <c r="BM453" s="228" t="s">
        <v>673</v>
      </c>
    </row>
    <row r="454" s="12" customFormat="1" ht="22.8" customHeight="1">
      <c r="A454" s="12"/>
      <c r="B454" s="201"/>
      <c r="C454" s="202"/>
      <c r="D454" s="203" t="s">
        <v>72</v>
      </c>
      <c r="E454" s="215" t="s">
        <v>674</v>
      </c>
      <c r="F454" s="215" t="s">
        <v>675</v>
      </c>
      <c r="G454" s="202"/>
      <c r="H454" s="202"/>
      <c r="I454" s="205"/>
      <c r="J454" s="216">
        <f>BK454</f>
        <v>0</v>
      </c>
      <c r="K454" s="202"/>
      <c r="L454" s="207"/>
      <c r="M454" s="208"/>
      <c r="N454" s="209"/>
      <c r="O454" s="209"/>
      <c r="P454" s="210">
        <f>SUM(P455:P462)</f>
        <v>0</v>
      </c>
      <c r="Q454" s="209"/>
      <c r="R454" s="210">
        <f>SUM(R455:R462)</f>
        <v>0.95004000000000011</v>
      </c>
      <c r="S454" s="209"/>
      <c r="T454" s="211">
        <f>SUM(T455:T462)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12" t="s">
        <v>83</v>
      </c>
      <c r="AT454" s="213" t="s">
        <v>72</v>
      </c>
      <c r="AU454" s="213" t="s">
        <v>81</v>
      </c>
      <c r="AY454" s="212" t="s">
        <v>135</v>
      </c>
      <c r="BK454" s="214">
        <f>SUM(BK455:BK462)</f>
        <v>0</v>
      </c>
    </row>
    <row r="455" s="2" customFormat="1" ht="14.4" customHeight="1">
      <c r="A455" s="40"/>
      <c r="B455" s="41"/>
      <c r="C455" s="217" t="s">
        <v>676</v>
      </c>
      <c r="D455" s="217" t="s">
        <v>138</v>
      </c>
      <c r="E455" s="218" t="s">
        <v>677</v>
      </c>
      <c r="F455" s="219" t="s">
        <v>678</v>
      </c>
      <c r="G455" s="220" t="s">
        <v>165</v>
      </c>
      <c r="H455" s="221">
        <v>29</v>
      </c>
      <c r="I455" s="222"/>
      <c r="J455" s="223">
        <f>ROUND(I455*H455,2)</f>
        <v>0</v>
      </c>
      <c r="K455" s="219" t="s">
        <v>142</v>
      </c>
      <c r="L455" s="46"/>
      <c r="M455" s="224" t="s">
        <v>1</v>
      </c>
      <c r="N455" s="225" t="s">
        <v>40</v>
      </c>
      <c r="O455" s="94"/>
      <c r="P455" s="226">
        <f>O455*H455</f>
        <v>0</v>
      </c>
      <c r="Q455" s="226">
        <v>0.00025999999999999998</v>
      </c>
      <c r="R455" s="226">
        <f>Q455*H455</f>
        <v>0.007539999999999999</v>
      </c>
      <c r="S455" s="226">
        <v>0</v>
      </c>
      <c r="T455" s="227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8" t="s">
        <v>226</v>
      </c>
      <c r="AT455" s="228" t="s">
        <v>138</v>
      </c>
      <c r="AU455" s="228" t="s">
        <v>83</v>
      </c>
      <c r="AY455" s="19" t="s">
        <v>135</v>
      </c>
      <c r="BE455" s="229">
        <f>IF(N455="základní",J455,0)</f>
        <v>0</v>
      </c>
      <c r="BF455" s="229">
        <f>IF(N455="snížená",J455,0)</f>
        <v>0</v>
      </c>
      <c r="BG455" s="229">
        <f>IF(N455="zákl. přenesená",J455,0)</f>
        <v>0</v>
      </c>
      <c r="BH455" s="229">
        <f>IF(N455="sníž. přenesená",J455,0)</f>
        <v>0</v>
      </c>
      <c r="BI455" s="229">
        <f>IF(N455="nulová",J455,0)</f>
        <v>0</v>
      </c>
      <c r="BJ455" s="19" t="s">
        <v>143</v>
      </c>
      <c r="BK455" s="229">
        <f>ROUND(I455*H455,2)</f>
        <v>0</v>
      </c>
      <c r="BL455" s="19" t="s">
        <v>226</v>
      </c>
      <c r="BM455" s="228" t="s">
        <v>679</v>
      </c>
    </row>
    <row r="456" s="13" customFormat="1">
      <c r="A456" s="13"/>
      <c r="B456" s="235"/>
      <c r="C456" s="236"/>
      <c r="D456" s="230" t="s">
        <v>152</v>
      </c>
      <c r="E456" s="237" t="s">
        <v>1</v>
      </c>
      <c r="F456" s="238" t="s">
        <v>680</v>
      </c>
      <c r="G456" s="236"/>
      <c r="H456" s="239">
        <v>27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5" t="s">
        <v>152</v>
      </c>
      <c r="AU456" s="245" t="s">
        <v>83</v>
      </c>
      <c r="AV456" s="13" t="s">
        <v>83</v>
      </c>
      <c r="AW456" s="13" t="s">
        <v>30</v>
      </c>
      <c r="AX456" s="13" t="s">
        <v>73</v>
      </c>
      <c r="AY456" s="245" t="s">
        <v>135</v>
      </c>
    </row>
    <row r="457" s="13" customFormat="1">
      <c r="A457" s="13"/>
      <c r="B457" s="235"/>
      <c r="C457" s="236"/>
      <c r="D457" s="230" t="s">
        <v>152</v>
      </c>
      <c r="E457" s="237" t="s">
        <v>1</v>
      </c>
      <c r="F457" s="238" t="s">
        <v>681</v>
      </c>
      <c r="G457" s="236"/>
      <c r="H457" s="239">
        <v>2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5" t="s">
        <v>152</v>
      </c>
      <c r="AU457" s="245" t="s">
        <v>83</v>
      </c>
      <c r="AV457" s="13" t="s">
        <v>83</v>
      </c>
      <c r="AW457" s="13" t="s">
        <v>30</v>
      </c>
      <c r="AX457" s="13" t="s">
        <v>73</v>
      </c>
      <c r="AY457" s="245" t="s">
        <v>135</v>
      </c>
    </row>
    <row r="458" s="14" customFormat="1">
      <c r="A458" s="14"/>
      <c r="B458" s="246"/>
      <c r="C458" s="247"/>
      <c r="D458" s="230" t="s">
        <v>152</v>
      </c>
      <c r="E458" s="248" t="s">
        <v>1</v>
      </c>
      <c r="F458" s="249" t="s">
        <v>162</v>
      </c>
      <c r="G458" s="247"/>
      <c r="H458" s="250">
        <v>29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6" t="s">
        <v>152</v>
      </c>
      <c r="AU458" s="256" t="s">
        <v>83</v>
      </c>
      <c r="AV458" s="14" t="s">
        <v>143</v>
      </c>
      <c r="AW458" s="14" t="s">
        <v>30</v>
      </c>
      <c r="AX458" s="14" t="s">
        <v>81</v>
      </c>
      <c r="AY458" s="256" t="s">
        <v>135</v>
      </c>
    </row>
    <row r="459" s="2" customFormat="1" ht="24.15" customHeight="1">
      <c r="A459" s="40"/>
      <c r="B459" s="41"/>
      <c r="C459" s="267" t="s">
        <v>682</v>
      </c>
      <c r="D459" s="267" t="s">
        <v>361</v>
      </c>
      <c r="E459" s="268" t="s">
        <v>683</v>
      </c>
      <c r="F459" s="269" t="s">
        <v>684</v>
      </c>
      <c r="G459" s="270" t="s">
        <v>165</v>
      </c>
      <c r="H459" s="271">
        <v>27</v>
      </c>
      <c r="I459" s="272"/>
      <c r="J459" s="273">
        <f>ROUND(I459*H459,2)</f>
        <v>0</v>
      </c>
      <c r="K459" s="269" t="s">
        <v>142</v>
      </c>
      <c r="L459" s="274"/>
      <c r="M459" s="275" t="s">
        <v>1</v>
      </c>
      <c r="N459" s="276" t="s">
        <v>40</v>
      </c>
      <c r="O459" s="94"/>
      <c r="P459" s="226">
        <f>O459*H459</f>
        <v>0</v>
      </c>
      <c r="Q459" s="226">
        <v>0.029000000000000001</v>
      </c>
      <c r="R459" s="226">
        <f>Q459*H459</f>
        <v>0.78300000000000003</v>
      </c>
      <c r="S459" s="226">
        <v>0</v>
      </c>
      <c r="T459" s="227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8" t="s">
        <v>307</v>
      </c>
      <c r="AT459" s="228" t="s">
        <v>361</v>
      </c>
      <c r="AU459" s="228" t="s">
        <v>83</v>
      </c>
      <c r="AY459" s="19" t="s">
        <v>135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19" t="s">
        <v>143</v>
      </c>
      <c r="BK459" s="229">
        <f>ROUND(I459*H459,2)</f>
        <v>0</v>
      </c>
      <c r="BL459" s="19" t="s">
        <v>226</v>
      </c>
      <c r="BM459" s="228" t="s">
        <v>685</v>
      </c>
    </row>
    <row r="460" s="2" customFormat="1" ht="14.4" customHeight="1">
      <c r="A460" s="40"/>
      <c r="B460" s="41"/>
      <c r="C460" s="267" t="s">
        <v>686</v>
      </c>
      <c r="D460" s="267" t="s">
        <v>361</v>
      </c>
      <c r="E460" s="268" t="s">
        <v>687</v>
      </c>
      <c r="F460" s="269" t="s">
        <v>688</v>
      </c>
      <c r="G460" s="270" t="s">
        <v>165</v>
      </c>
      <c r="H460" s="271">
        <v>2</v>
      </c>
      <c r="I460" s="272"/>
      <c r="J460" s="273">
        <f>ROUND(I460*H460,2)</f>
        <v>0</v>
      </c>
      <c r="K460" s="269" t="s">
        <v>1</v>
      </c>
      <c r="L460" s="274"/>
      <c r="M460" s="275" t="s">
        <v>1</v>
      </c>
      <c r="N460" s="276" t="s">
        <v>40</v>
      </c>
      <c r="O460" s="94"/>
      <c r="P460" s="226">
        <f>O460*H460</f>
        <v>0</v>
      </c>
      <c r="Q460" s="226">
        <v>0.029000000000000001</v>
      </c>
      <c r="R460" s="226">
        <f>Q460*H460</f>
        <v>0.058000000000000003</v>
      </c>
      <c r="S460" s="226">
        <v>0</v>
      </c>
      <c r="T460" s="227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28" t="s">
        <v>307</v>
      </c>
      <c r="AT460" s="228" t="s">
        <v>361</v>
      </c>
      <c r="AU460" s="228" t="s">
        <v>83</v>
      </c>
      <c r="AY460" s="19" t="s">
        <v>135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9" t="s">
        <v>143</v>
      </c>
      <c r="BK460" s="229">
        <f>ROUND(I460*H460,2)</f>
        <v>0</v>
      </c>
      <c r="BL460" s="19" t="s">
        <v>226</v>
      </c>
      <c r="BM460" s="228" t="s">
        <v>689</v>
      </c>
    </row>
    <row r="461" s="2" customFormat="1" ht="14.4" customHeight="1">
      <c r="A461" s="40"/>
      <c r="B461" s="41"/>
      <c r="C461" s="267" t="s">
        <v>690</v>
      </c>
      <c r="D461" s="267" t="s">
        <v>361</v>
      </c>
      <c r="E461" s="268" t="s">
        <v>691</v>
      </c>
      <c r="F461" s="269" t="s">
        <v>692</v>
      </c>
      <c r="G461" s="270" t="s">
        <v>165</v>
      </c>
      <c r="H461" s="271">
        <v>29</v>
      </c>
      <c r="I461" s="272"/>
      <c r="J461" s="273">
        <f>ROUND(I461*H461,2)</f>
        <v>0</v>
      </c>
      <c r="K461" s="269" t="s">
        <v>142</v>
      </c>
      <c r="L461" s="274"/>
      <c r="M461" s="275" t="s">
        <v>1</v>
      </c>
      <c r="N461" s="276" t="s">
        <v>40</v>
      </c>
      <c r="O461" s="94"/>
      <c r="P461" s="226">
        <f>O461*H461</f>
        <v>0</v>
      </c>
      <c r="Q461" s="226">
        <v>0.0035000000000000001</v>
      </c>
      <c r="R461" s="226">
        <f>Q461*H461</f>
        <v>0.10150000000000001</v>
      </c>
      <c r="S461" s="226">
        <v>0</v>
      </c>
      <c r="T461" s="227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28" t="s">
        <v>307</v>
      </c>
      <c r="AT461" s="228" t="s">
        <v>361</v>
      </c>
      <c r="AU461" s="228" t="s">
        <v>83</v>
      </c>
      <c r="AY461" s="19" t="s">
        <v>135</v>
      </c>
      <c r="BE461" s="229">
        <f>IF(N461="základní",J461,0)</f>
        <v>0</v>
      </c>
      <c r="BF461" s="229">
        <f>IF(N461="snížená",J461,0)</f>
        <v>0</v>
      </c>
      <c r="BG461" s="229">
        <f>IF(N461="zákl. přenesená",J461,0)</f>
        <v>0</v>
      </c>
      <c r="BH461" s="229">
        <f>IF(N461="sníž. přenesená",J461,0)</f>
        <v>0</v>
      </c>
      <c r="BI461" s="229">
        <f>IF(N461="nulová",J461,0)</f>
        <v>0</v>
      </c>
      <c r="BJ461" s="19" t="s">
        <v>143</v>
      </c>
      <c r="BK461" s="229">
        <f>ROUND(I461*H461,2)</f>
        <v>0</v>
      </c>
      <c r="BL461" s="19" t="s">
        <v>226</v>
      </c>
      <c r="BM461" s="228" t="s">
        <v>693</v>
      </c>
    </row>
    <row r="462" s="2" customFormat="1" ht="24.15" customHeight="1">
      <c r="A462" s="40"/>
      <c r="B462" s="41"/>
      <c r="C462" s="217" t="s">
        <v>694</v>
      </c>
      <c r="D462" s="217" t="s">
        <v>138</v>
      </c>
      <c r="E462" s="218" t="s">
        <v>695</v>
      </c>
      <c r="F462" s="219" t="s">
        <v>696</v>
      </c>
      <c r="G462" s="220" t="s">
        <v>185</v>
      </c>
      <c r="H462" s="221">
        <v>0.94999999999999996</v>
      </c>
      <c r="I462" s="222"/>
      <c r="J462" s="223">
        <f>ROUND(I462*H462,2)</f>
        <v>0</v>
      </c>
      <c r="K462" s="219" t="s">
        <v>142</v>
      </c>
      <c r="L462" s="46"/>
      <c r="M462" s="224" t="s">
        <v>1</v>
      </c>
      <c r="N462" s="225" t="s">
        <v>40</v>
      </c>
      <c r="O462" s="94"/>
      <c r="P462" s="226">
        <f>O462*H462</f>
        <v>0</v>
      </c>
      <c r="Q462" s="226">
        <v>0</v>
      </c>
      <c r="R462" s="226">
        <f>Q462*H462</f>
        <v>0</v>
      </c>
      <c r="S462" s="226">
        <v>0</v>
      </c>
      <c r="T462" s="227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28" t="s">
        <v>226</v>
      </c>
      <c r="AT462" s="228" t="s">
        <v>138</v>
      </c>
      <c r="AU462" s="228" t="s">
        <v>83</v>
      </c>
      <c r="AY462" s="19" t="s">
        <v>135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9" t="s">
        <v>143</v>
      </c>
      <c r="BK462" s="229">
        <f>ROUND(I462*H462,2)</f>
        <v>0</v>
      </c>
      <c r="BL462" s="19" t="s">
        <v>226</v>
      </c>
      <c r="BM462" s="228" t="s">
        <v>697</v>
      </c>
    </row>
    <row r="463" s="12" customFormat="1" ht="22.8" customHeight="1">
      <c r="A463" s="12"/>
      <c r="B463" s="201"/>
      <c r="C463" s="202"/>
      <c r="D463" s="203" t="s">
        <v>72</v>
      </c>
      <c r="E463" s="215" t="s">
        <v>698</v>
      </c>
      <c r="F463" s="215" t="s">
        <v>699</v>
      </c>
      <c r="G463" s="202"/>
      <c r="H463" s="202"/>
      <c r="I463" s="205"/>
      <c r="J463" s="216">
        <f>BK463</f>
        <v>0</v>
      </c>
      <c r="K463" s="202"/>
      <c r="L463" s="207"/>
      <c r="M463" s="208"/>
      <c r="N463" s="209"/>
      <c r="O463" s="209"/>
      <c r="P463" s="210">
        <f>SUM(P464:P503)</f>
        <v>0</v>
      </c>
      <c r="Q463" s="209"/>
      <c r="R463" s="210">
        <f>SUM(R464:R503)</f>
        <v>2.0193220000000003</v>
      </c>
      <c r="S463" s="209"/>
      <c r="T463" s="211">
        <f>SUM(T464:T503)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2" t="s">
        <v>83</v>
      </c>
      <c r="AT463" s="213" t="s">
        <v>72</v>
      </c>
      <c r="AU463" s="213" t="s">
        <v>81</v>
      </c>
      <c r="AY463" s="212" t="s">
        <v>135</v>
      </c>
      <c r="BK463" s="214">
        <f>SUM(BK464:BK503)</f>
        <v>0</v>
      </c>
    </row>
    <row r="464" s="2" customFormat="1" ht="24.15" customHeight="1">
      <c r="A464" s="40"/>
      <c r="B464" s="41"/>
      <c r="C464" s="217" t="s">
        <v>700</v>
      </c>
      <c r="D464" s="217" t="s">
        <v>138</v>
      </c>
      <c r="E464" s="218" t="s">
        <v>701</v>
      </c>
      <c r="F464" s="219" t="s">
        <v>702</v>
      </c>
      <c r="G464" s="220" t="s">
        <v>165</v>
      </c>
      <c r="H464" s="221">
        <v>8</v>
      </c>
      <c r="I464" s="222"/>
      <c r="J464" s="223">
        <f>ROUND(I464*H464,2)</f>
        <v>0</v>
      </c>
      <c r="K464" s="219" t="s">
        <v>142</v>
      </c>
      <c r="L464" s="46"/>
      <c r="M464" s="224" t="s">
        <v>1</v>
      </c>
      <c r="N464" s="225" t="s">
        <v>40</v>
      </c>
      <c r="O464" s="94"/>
      <c r="P464" s="226">
        <f>O464*H464</f>
        <v>0</v>
      </c>
      <c r="Q464" s="226">
        <v>0</v>
      </c>
      <c r="R464" s="226">
        <f>Q464*H464</f>
        <v>0</v>
      </c>
      <c r="S464" s="226">
        <v>0</v>
      </c>
      <c r="T464" s="227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28" t="s">
        <v>226</v>
      </c>
      <c r="AT464" s="228" t="s">
        <v>138</v>
      </c>
      <c r="AU464" s="228" t="s">
        <v>83</v>
      </c>
      <c r="AY464" s="19" t="s">
        <v>135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9" t="s">
        <v>143</v>
      </c>
      <c r="BK464" s="229">
        <f>ROUND(I464*H464,2)</f>
        <v>0</v>
      </c>
      <c r="BL464" s="19" t="s">
        <v>226</v>
      </c>
      <c r="BM464" s="228" t="s">
        <v>703</v>
      </c>
    </row>
    <row r="465" s="2" customFormat="1" ht="24.15" customHeight="1">
      <c r="A465" s="40"/>
      <c r="B465" s="41"/>
      <c r="C465" s="267" t="s">
        <v>704</v>
      </c>
      <c r="D465" s="267" t="s">
        <v>361</v>
      </c>
      <c r="E465" s="268" t="s">
        <v>705</v>
      </c>
      <c r="F465" s="269" t="s">
        <v>706</v>
      </c>
      <c r="G465" s="270" t="s">
        <v>165</v>
      </c>
      <c r="H465" s="271">
        <v>8</v>
      </c>
      <c r="I465" s="272"/>
      <c r="J465" s="273">
        <f>ROUND(I465*H465,2)</f>
        <v>0</v>
      </c>
      <c r="K465" s="269" t="s">
        <v>142</v>
      </c>
      <c r="L465" s="274"/>
      <c r="M465" s="275" t="s">
        <v>1</v>
      </c>
      <c r="N465" s="276" t="s">
        <v>40</v>
      </c>
      <c r="O465" s="94"/>
      <c r="P465" s="226">
        <f>O465*H465</f>
        <v>0</v>
      </c>
      <c r="Q465" s="226">
        <v>0.076999999999999999</v>
      </c>
      <c r="R465" s="226">
        <f>Q465*H465</f>
        <v>0.61599999999999999</v>
      </c>
      <c r="S465" s="226">
        <v>0</v>
      </c>
      <c r="T465" s="227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28" t="s">
        <v>307</v>
      </c>
      <c r="AT465" s="228" t="s">
        <v>361</v>
      </c>
      <c r="AU465" s="228" t="s">
        <v>83</v>
      </c>
      <c r="AY465" s="19" t="s">
        <v>135</v>
      </c>
      <c r="BE465" s="229">
        <f>IF(N465="základní",J465,0)</f>
        <v>0</v>
      </c>
      <c r="BF465" s="229">
        <f>IF(N465="snížená",J465,0)</f>
        <v>0</v>
      </c>
      <c r="BG465" s="229">
        <f>IF(N465="zákl. přenesená",J465,0)</f>
        <v>0</v>
      </c>
      <c r="BH465" s="229">
        <f>IF(N465="sníž. přenesená",J465,0)</f>
        <v>0</v>
      </c>
      <c r="BI465" s="229">
        <f>IF(N465="nulová",J465,0)</f>
        <v>0</v>
      </c>
      <c r="BJ465" s="19" t="s">
        <v>143</v>
      </c>
      <c r="BK465" s="229">
        <f>ROUND(I465*H465,2)</f>
        <v>0</v>
      </c>
      <c r="BL465" s="19" t="s">
        <v>226</v>
      </c>
      <c r="BM465" s="228" t="s">
        <v>707</v>
      </c>
    </row>
    <row r="466" s="2" customFormat="1" ht="24.15" customHeight="1">
      <c r="A466" s="40"/>
      <c r="B466" s="41"/>
      <c r="C466" s="217" t="s">
        <v>708</v>
      </c>
      <c r="D466" s="217" t="s">
        <v>138</v>
      </c>
      <c r="E466" s="218" t="s">
        <v>709</v>
      </c>
      <c r="F466" s="219" t="s">
        <v>710</v>
      </c>
      <c r="G466" s="220" t="s">
        <v>711</v>
      </c>
      <c r="H466" s="221">
        <v>26086.439999999999</v>
      </c>
      <c r="I466" s="222"/>
      <c r="J466" s="223">
        <f>ROUND(I466*H466,2)</f>
        <v>0</v>
      </c>
      <c r="K466" s="219" t="s">
        <v>142</v>
      </c>
      <c r="L466" s="46"/>
      <c r="M466" s="224" t="s">
        <v>1</v>
      </c>
      <c r="N466" s="225" t="s">
        <v>40</v>
      </c>
      <c r="O466" s="94"/>
      <c r="P466" s="226">
        <f>O466*H466</f>
        <v>0</v>
      </c>
      <c r="Q466" s="226">
        <v>5.0000000000000002E-05</v>
      </c>
      <c r="R466" s="226">
        <f>Q466*H466</f>
        <v>1.304322</v>
      </c>
      <c r="S466" s="226">
        <v>0</v>
      </c>
      <c r="T466" s="227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8" t="s">
        <v>226</v>
      </c>
      <c r="AT466" s="228" t="s">
        <v>138</v>
      </c>
      <c r="AU466" s="228" t="s">
        <v>83</v>
      </c>
      <c r="AY466" s="19" t="s">
        <v>135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19" t="s">
        <v>143</v>
      </c>
      <c r="BK466" s="229">
        <f>ROUND(I466*H466,2)</f>
        <v>0</v>
      </c>
      <c r="BL466" s="19" t="s">
        <v>226</v>
      </c>
      <c r="BM466" s="228" t="s">
        <v>712</v>
      </c>
    </row>
    <row r="467" s="2" customFormat="1" ht="24.15" customHeight="1">
      <c r="A467" s="40"/>
      <c r="B467" s="41"/>
      <c r="C467" s="217" t="s">
        <v>713</v>
      </c>
      <c r="D467" s="217" t="s">
        <v>138</v>
      </c>
      <c r="E467" s="218" t="s">
        <v>714</v>
      </c>
      <c r="F467" s="219" t="s">
        <v>715</v>
      </c>
      <c r="G467" s="220" t="s">
        <v>185</v>
      </c>
      <c r="H467" s="221">
        <v>2.0190000000000001</v>
      </c>
      <c r="I467" s="222"/>
      <c r="J467" s="223">
        <f>ROUND(I467*H467,2)</f>
        <v>0</v>
      </c>
      <c r="K467" s="219" t="s">
        <v>142</v>
      </c>
      <c r="L467" s="46"/>
      <c r="M467" s="224" t="s">
        <v>1</v>
      </c>
      <c r="N467" s="225" t="s">
        <v>40</v>
      </c>
      <c r="O467" s="94"/>
      <c r="P467" s="226">
        <f>O467*H467</f>
        <v>0</v>
      </c>
      <c r="Q467" s="226">
        <v>0</v>
      </c>
      <c r="R467" s="226">
        <f>Q467*H467</f>
        <v>0</v>
      </c>
      <c r="S467" s="226">
        <v>0</v>
      </c>
      <c r="T467" s="227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28" t="s">
        <v>226</v>
      </c>
      <c r="AT467" s="228" t="s">
        <v>138</v>
      </c>
      <c r="AU467" s="228" t="s">
        <v>83</v>
      </c>
      <c r="AY467" s="19" t="s">
        <v>135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19" t="s">
        <v>143</v>
      </c>
      <c r="BK467" s="229">
        <f>ROUND(I467*H467,2)</f>
        <v>0</v>
      </c>
      <c r="BL467" s="19" t="s">
        <v>226</v>
      </c>
      <c r="BM467" s="228" t="s">
        <v>716</v>
      </c>
    </row>
    <row r="468" s="2" customFormat="1" ht="14.4" customHeight="1">
      <c r="A468" s="40"/>
      <c r="B468" s="41"/>
      <c r="C468" s="267" t="s">
        <v>717</v>
      </c>
      <c r="D468" s="267" t="s">
        <v>361</v>
      </c>
      <c r="E468" s="268" t="s">
        <v>718</v>
      </c>
      <c r="F468" s="269" t="s">
        <v>719</v>
      </c>
      <c r="G468" s="270" t="s">
        <v>185</v>
      </c>
      <c r="H468" s="271">
        <v>0.099000000000000005</v>
      </c>
      <c r="I468" s="272"/>
      <c r="J468" s="273">
        <f>ROUND(I468*H468,2)</f>
        <v>0</v>
      </c>
      <c r="K468" s="269" t="s">
        <v>142</v>
      </c>
      <c r="L468" s="274"/>
      <c r="M468" s="275" t="s">
        <v>1</v>
      </c>
      <c r="N468" s="276" t="s">
        <v>40</v>
      </c>
      <c r="O468" s="94"/>
      <c r="P468" s="226">
        <f>O468*H468</f>
        <v>0</v>
      </c>
      <c r="Q468" s="226">
        <v>1</v>
      </c>
      <c r="R468" s="226">
        <f>Q468*H468</f>
        <v>0.099000000000000005</v>
      </c>
      <c r="S468" s="226">
        <v>0</v>
      </c>
      <c r="T468" s="227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8" t="s">
        <v>307</v>
      </c>
      <c r="AT468" s="228" t="s">
        <v>361</v>
      </c>
      <c r="AU468" s="228" t="s">
        <v>83</v>
      </c>
      <c r="AY468" s="19" t="s">
        <v>135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19" t="s">
        <v>143</v>
      </c>
      <c r="BK468" s="229">
        <f>ROUND(I468*H468,2)</f>
        <v>0</v>
      </c>
      <c r="BL468" s="19" t="s">
        <v>226</v>
      </c>
      <c r="BM468" s="228" t="s">
        <v>720</v>
      </c>
    </row>
    <row r="469" s="2" customFormat="1">
      <c r="A469" s="40"/>
      <c r="B469" s="41"/>
      <c r="C469" s="42"/>
      <c r="D469" s="230" t="s">
        <v>145</v>
      </c>
      <c r="E469" s="42"/>
      <c r="F469" s="231" t="s">
        <v>721</v>
      </c>
      <c r="G469" s="42"/>
      <c r="H469" s="42"/>
      <c r="I469" s="232"/>
      <c r="J469" s="42"/>
      <c r="K469" s="42"/>
      <c r="L469" s="46"/>
      <c r="M469" s="233"/>
      <c r="N469" s="234"/>
      <c r="O469" s="94"/>
      <c r="P469" s="94"/>
      <c r="Q469" s="94"/>
      <c r="R469" s="94"/>
      <c r="S469" s="94"/>
      <c r="T469" s="95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145</v>
      </c>
      <c r="AU469" s="19" t="s">
        <v>83</v>
      </c>
    </row>
    <row r="470" s="13" customFormat="1">
      <c r="A470" s="13"/>
      <c r="B470" s="235"/>
      <c r="C470" s="236"/>
      <c r="D470" s="230" t="s">
        <v>152</v>
      </c>
      <c r="E470" s="237" t="s">
        <v>1</v>
      </c>
      <c r="F470" s="238" t="s">
        <v>722</v>
      </c>
      <c r="G470" s="236"/>
      <c r="H470" s="239">
        <v>0.099000000000000005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5" t="s">
        <v>152</v>
      </c>
      <c r="AU470" s="245" t="s">
        <v>83</v>
      </c>
      <c r="AV470" s="13" t="s">
        <v>83</v>
      </c>
      <c r="AW470" s="13" t="s">
        <v>30</v>
      </c>
      <c r="AX470" s="13" t="s">
        <v>81</v>
      </c>
      <c r="AY470" s="245" t="s">
        <v>135</v>
      </c>
    </row>
    <row r="471" s="2" customFormat="1" ht="24.15" customHeight="1">
      <c r="A471" s="40"/>
      <c r="B471" s="41"/>
      <c r="C471" s="267" t="s">
        <v>723</v>
      </c>
      <c r="D471" s="267" t="s">
        <v>361</v>
      </c>
      <c r="E471" s="268" t="s">
        <v>724</v>
      </c>
      <c r="F471" s="269" t="s">
        <v>725</v>
      </c>
      <c r="G471" s="270" t="s">
        <v>165</v>
      </c>
      <c r="H471" s="271">
        <v>1</v>
      </c>
      <c r="I471" s="272"/>
      <c r="J471" s="273">
        <f>ROUND(I471*H471,2)</f>
        <v>0</v>
      </c>
      <c r="K471" s="269" t="s">
        <v>1</v>
      </c>
      <c r="L471" s="274"/>
      <c r="M471" s="275" t="s">
        <v>1</v>
      </c>
      <c r="N471" s="276" t="s">
        <v>40</v>
      </c>
      <c r="O471" s="94"/>
      <c r="P471" s="226">
        <f>O471*H471</f>
        <v>0</v>
      </c>
      <c r="Q471" s="226">
        <v>0</v>
      </c>
      <c r="R471" s="226">
        <f>Q471*H471</f>
        <v>0</v>
      </c>
      <c r="S471" s="226">
        <v>0</v>
      </c>
      <c r="T471" s="227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8" t="s">
        <v>307</v>
      </c>
      <c r="AT471" s="228" t="s">
        <v>361</v>
      </c>
      <c r="AU471" s="228" t="s">
        <v>83</v>
      </c>
      <c r="AY471" s="19" t="s">
        <v>135</v>
      </c>
      <c r="BE471" s="229">
        <f>IF(N471="základní",J471,0)</f>
        <v>0</v>
      </c>
      <c r="BF471" s="229">
        <f>IF(N471="snížená",J471,0)</f>
        <v>0</v>
      </c>
      <c r="BG471" s="229">
        <f>IF(N471="zákl. přenesená",J471,0)</f>
        <v>0</v>
      </c>
      <c r="BH471" s="229">
        <f>IF(N471="sníž. přenesená",J471,0)</f>
        <v>0</v>
      </c>
      <c r="BI471" s="229">
        <f>IF(N471="nulová",J471,0)</f>
        <v>0</v>
      </c>
      <c r="BJ471" s="19" t="s">
        <v>143</v>
      </c>
      <c r="BK471" s="229">
        <f>ROUND(I471*H471,2)</f>
        <v>0</v>
      </c>
      <c r="BL471" s="19" t="s">
        <v>226</v>
      </c>
      <c r="BM471" s="228" t="s">
        <v>726</v>
      </c>
    </row>
    <row r="472" s="2" customFormat="1" ht="14.4" customHeight="1">
      <c r="A472" s="40"/>
      <c r="B472" s="41"/>
      <c r="C472" s="267" t="s">
        <v>727</v>
      </c>
      <c r="D472" s="267" t="s">
        <v>361</v>
      </c>
      <c r="E472" s="268" t="s">
        <v>728</v>
      </c>
      <c r="F472" s="269" t="s">
        <v>729</v>
      </c>
      <c r="G472" s="270" t="s">
        <v>165</v>
      </c>
      <c r="H472" s="271">
        <v>1</v>
      </c>
      <c r="I472" s="272"/>
      <c r="J472" s="273">
        <f>ROUND(I472*H472,2)</f>
        <v>0</v>
      </c>
      <c r="K472" s="269" t="s">
        <v>1</v>
      </c>
      <c r="L472" s="274"/>
      <c r="M472" s="275" t="s">
        <v>1</v>
      </c>
      <c r="N472" s="276" t="s">
        <v>40</v>
      </c>
      <c r="O472" s="94"/>
      <c r="P472" s="226">
        <f>O472*H472</f>
        <v>0</v>
      </c>
      <c r="Q472" s="226">
        <v>0</v>
      </c>
      <c r="R472" s="226">
        <f>Q472*H472</f>
        <v>0</v>
      </c>
      <c r="S472" s="226">
        <v>0</v>
      </c>
      <c r="T472" s="227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28" t="s">
        <v>307</v>
      </c>
      <c r="AT472" s="228" t="s">
        <v>361</v>
      </c>
      <c r="AU472" s="228" t="s">
        <v>83</v>
      </c>
      <c r="AY472" s="19" t="s">
        <v>135</v>
      </c>
      <c r="BE472" s="229">
        <f>IF(N472="základní",J472,0)</f>
        <v>0</v>
      </c>
      <c r="BF472" s="229">
        <f>IF(N472="snížená",J472,0)</f>
        <v>0</v>
      </c>
      <c r="BG472" s="229">
        <f>IF(N472="zákl. přenesená",J472,0)</f>
        <v>0</v>
      </c>
      <c r="BH472" s="229">
        <f>IF(N472="sníž. přenesená",J472,0)</f>
        <v>0</v>
      </c>
      <c r="BI472" s="229">
        <f>IF(N472="nulová",J472,0)</f>
        <v>0</v>
      </c>
      <c r="BJ472" s="19" t="s">
        <v>143</v>
      </c>
      <c r="BK472" s="229">
        <f>ROUND(I472*H472,2)</f>
        <v>0</v>
      </c>
      <c r="BL472" s="19" t="s">
        <v>226</v>
      </c>
      <c r="BM472" s="228" t="s">
        <v>730</v>
      </c>
    </row>
    <row r="473" s="2" customFormat="1" ht="24.15" customHeight="1">
      <c r="A473" s="40"/>
      <c r="B473" s="41"/>
      <c r="C473" s="267" t="s">
        <v>731</v>
      </c>
      <c r="D473" s="267" t="s">
        <v>361</v>
      </c>
      <c r="E473" s="268" t="s">
        <v>732</v>
      </c>
      <c r="F473" s="269" t="s">
        <v>733</v>
      </c>
      <c r="G473" s="270" t="s">
        <v>185</v>
      </c>
      <c r="H473" s="271">
        <v>0.60999999999999999</v>
      </c>
      <c r="I473" s="272"/>
      <c r="J473" s="273">
        <f>ROUND(I473*H473,2)</f>
        <v>0</v>
      </c>
      <c r="K473" s="269" t="s">
        <v>1</v>
      </c>
      <c r="L473" s="274"/>
      <c r="M473" s="275" t="s">
        <v>1</v>
      </c>
      <c r="N473" s="276" t="s">
        <v>40</v>
      </c>
      <c r="O473" s="94"/>
      <c r="P473" s="226">
        <f>O473*H473</f>
        <v>0</v>
      </c>
      <c r="Q473" s="226">
        <v>0</v>
      </c>
      <c r="R473" s="226">
        <f>Q473*H473</f>
        <v>0</v>
      </c>
      <c r="S473" s="226">
        <v>0</v>
      </c>
      <c r="T473" s="227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28" t="s">
        <v>307</v>
      </c>
      <c r="AT473" s="228" t="s">
        <v>361</v>
      </c>
      <c r="AU473" s="228" t="s">
        <v>83</v>
      </c>
      <c r="AY473" s="19" t="s">
        <v>135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9" t="s">
        <v>143</v>
      </c>
      <c r="BK473" s="229">
        <f>ROUND(I473*H473,2)</f>
        <v>0</v>
      </c>
      <c r="BL473" s="19" t="s">
        <v>226</v>
      </c>
      <c r="BM473" s="228" t="s">
        <v>734</v>
      </c>
    </row>
    <row r="474" s="15" customFormat="1">
      <c r="A474" s="15"/>
      <c r="B474" s="257"/>
      <c r="C474" s="258"/>
      <c r="D474" s="230" t="s">
        <v>152</v>
      </c>
      <c r="E474" s="259" t="s">
        <v>1</v>
      </c>
      <c r="F474" s="260" t="s">
        <v>365</v>
      </c>
      <c r="G474" s="258"/>
      <c r="H474" s="259" t="s">
        <v>1</v>
      </c>
      <c r="I474" s="261"/>
      <c r="J474" s="258"/>
      <c r="K474" s="258"/>
      <c r="L474" s="262"/>
      <c r="M474" s="263"/>
      <c r="N474" s="264"/>
      <c r="O474" s="264"/>
      <c r="P474" s="264"/>
      <c r="Q474" s="264"/>
      <c r="R474" s="264"/>
      <c r="S474" s="264"/>
      <c r="T474" s="26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6" t="s">
        <v>152</v>
      </c>
      <c r="AU474" s="266" t="s">
        <v>83</v>
      </c>
      <c r="AV474" s="15" t="s">
        <v>81</v>
      </c>
      <c r="AW474" s="15" t="s">
        <v>30</v>
      </c>
      <c r="AX474" s="15" t="s">
        <v>73</v>
      </c>
      <c r="AY474" s="266" t="s">
        <v>135</v>
      </c>
    </row>
    <row r="475" s="13" customFormat="1">
      <c r="A475" s="13"/>
      <c r="B475" s="235"/>
      <c r="C475" s="236"/>
      <c r="D475" s="230" t="s">
        <v>152</v>
      </c>
      <c r="E475" s="237" t="s">
        <v>1</v>
      </c>
      <c r="F475" s="238" t="s">
        <v>735</v>
      </c>
      <c r="G475" s="236"/>
      <c r="H475" s="239">
        <v>564.48000000000002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5" t="s">
        <v>152</v>
      </c>
      <c r="AU475" s="245" t="s">
        <v>83</v>
      </c>
      <c r="AV475" s="13" t="s">
        <v>83</v>
      </c>
      <c r="AW475" s="13" t="s">
        <v>30</v>
      </c>
      <c r="AX475" s="13" t="s">
        <v>73</v>
      </c>
      <c r="AY475" s="245" t="s">
        <v>135</v>
      </c>
    </row>
    <row r="476" s="15" customFormat="1">
      <c r="A476" s="15"/>
      <c r="B476" s="257"/>
      <c r="C476" s="258"/>
      <c r="D476" s="230" t="s">
        <v>152</v>
      </c>
      <c r="E476" s="259" t="s">
        <v>1</v>
      </c>
      <c r="F476" s="260" t="s">
        <v>736</v>
      </c>
      <c r="G476" s="258"/>
      <c r="H476" s="259" t="s">
        <v>1</v>
      </c>
      <c r="I476" s="261"/>
      <c r="J476" s="258"/>
      <c r="K476" s="258"/>
      <c r="L476" s="262"/>
      <c r="M476" s="263"/>
      <c r="N476" s="264"/>
      <c r="O476" s="264"/>
      <c r="P476" s="264"/>
      <c r="Q476" s="264"/>
      <c r="R476" s="264"/>
      <c r="S476" s="264"/>
      <c r="T476" s="26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6" t="s">
        <v>152</v>
      </c>
      <c r="AU476" s="266" t="s">
        <v>83</v>
      </c>
      <c r="AV476" s="15" t="s">
        <v>81</v>
      </c>
      <c r="AW476" s="15" t="s">
        <v>30</v>
      </c>
      <c r="AX476" s="15" t="s">
        <v>73</v>
      </c>
      <c r="AY476" s="266" t="s">
        <v>135</v>
      </c>
    </row>
    <row r="477" s="13" customFormat="1">
      <c r="A477" s="13"/>
      <c r="B477" s="235"/>
      <c r="C477" s="236"/>
      <c r="D477" s="230" t="s">
        <v>152</v>
      </c>
      <c r="E477" s="237" t="s">
        <v>1</v>
      </c>
      <c r="F477" s="238" t="s">
        <v>737</v>
      </c>
      <c r="G477" s="236"/>
      <c r="H477" s="239">
        <v>0.60999999999999999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152</v>
      </c>
      <c r="AU477" s="245" t="s">
        <v>83</v>
      </c>
      <c r="AV477" s="13" t="s">
        <v>83</v>
      </c>
      <c r="AW477" s="13" t="s">
        <v>30</v>
      </c>
      <c r="AX477" s="13" t="s">
        <v>81</v>
      </c>
      <c r="AY477" s="245" t="s">
        <v>135</v>
      </c>
    </row>
    <row r="478" s="2" customFormat="1" ht="24.15" customHeight="1">
      <c r="A478" s="40"/>
      <c r="B478" s="41"/>
      <c r="C478" s="267" t="s">
        <v>738</v>
      </c>
      <c r="D478" s="267" t="s">
        <v>361</v>
      </c>
      <c r="E478" s="268" t="s">
        <v>739</v>
      </c>
      <c r="F478" s="269" t="s">
        <v>740</v>
      </c>
      <c r="G478" s="270" t="s">
        <v>185</v>
      </c>
      <c r="H478" s="271">
        <v>0.76500000000000001</v>
      </c>
      <c r="I478" s="272"/>
      <c r="J478" s="273">
        <f>ROUND(I478*H478,2)</f>
        <v>0</v>
      </c>
      <c r="K478" s="269" t="s">
        <v>1</v>
      </c>
      <c r="L478" s="274"/>
      <c r="M478" s="275" t="s">
        <v>1</v>
      </c>
      <c r="N478" s="276" t="s">
        <v>40</v>
      </c>
      <c r="O478" s="94"/>
      <c r="P478" s="226">
        <f>O478*H478</f>
        <v>0</v>
      </c>
      <c r="Q478" s="226">
        <v>0</v>
      </c>
      <c r="R478" s="226">
        <f>Q478*H478</f>
        <v>0</v>
      </c>
      <c r="S478" s="226">
        <v>0</v>
      </c>
      <c r="T478" s="227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28" t="s">
        <v>307</v>
      </c>
      <c r="AT478" s="228" t="s">
        <v>361</v>
      </c>
      <c r="AU478" s="228" t="s">
        <v>83</v>
      </c>
      <c r="AY478" s="19" t="s">
        <v>135</v>
      </c>
      <c r="BE478" s="229">
        <f>IF(N478="základní",J478,0)</f>
        <v>0</v>
      </c>
      <c r="BF478" s="229">
        <f>IF(N478="snížená",J478,0)</f>
        <v>0</v>
      </c>
      <c r="BG478" s="229">
        <f>IF(N478="zákl. přenesená",J478,0)</f>
        <v>0</v>
      </c>
      <c r="BH478" s="229">
        <f>IF(N478="sníž. přenesená",J478,0)</f>
        <v>0</v>
      </c>
      <c r="BI478" s="229">
        <f>IF(N478="nulová",J478,0)</f>
        <v>0</v>
      </c>
      <c r="BJ478" s="19" t="s">
        <v>143</v>
      </c>
      <c r="BK478" s="229">
        <f>ROUND(I478*H478,2)</f>
        <v>0</v>
      </c>
      <c r="BL478" s="19" t="s">
        <v>226</v>
      </c>
      <c r="BM478" s="228" t="s">
        <v>741</v>
      </c>
    </row>
    <row r="479" s="15" customFormat="1">
      <c r="A479" s="15"/>
      <c r="B479" s="257"/>
      <c r="C479" s="258"/>
      <c r="D479" s="230" t="s">
        <v>152</v>
      </c>
      <c r="E479" s="259" t="s">
        <v>1</v>
      </c>
      <c r="F479" s="260" t="s">
        <v>365</v>
      </c>
      <c r="G479" s="258"/>
      <c r="H479" s="259" t="s">
        <v>1</v>
      </c>
      <c r="I479" s="261"/>
      <c r="J479" s="258"/>
      <c r="K479" s="258"/>
      <c r="L479" s="262"/>
      <c r="M479" s="263"/>
      <c r="N479" s="264"/>
      <c r="O479" s="264"/>
      <c r="P479" s="264"/>
      <c r="Q479" s="264"/>
      <c r="R479" s="264"/>
      <c r="S479" s="264"/>
      <c r="T479" s="26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6" t="s">
        <v>152</v>
      </c>
      <c r="AU479" s="266" t="s">
        <v>83</v>
      </c>
      <c r="AV479" s="15" t="s">
        <v>81</v>
      </c>
      <c r="AW479" s="15" t="s">
        <v>30</v>
      </c>
      <c r="AX479" s="15" t="s">
        <v>73</v>
      </c>
      <c r="AY479" s="266" t="s">
        <v>135</v>
      </c>
    </row>
    <row r="480" s="13" customFormat="1">
      <c r="A480" s="13"/>
      <c r="B480" s="235"/>
      <c r="C480" s="236"/>
      <c r="D480" s="230" t="s">
        <v>152</v>
      </c>
      <c r="E480" s="237" t="s">
        <v>1</v>
      </c>
      <c r="F480" s="238" t="s">
        <v>742</v>
      </c>
      <c r="G480" s="236"/>
      <c r="H480" s="239">
        <v>708.40999999999997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5" t="s">
        <v>152</v>
      </c>
      <c r="AU480" s="245" t="s">
        <v>83</v>
      </c>
      <c r="AV480" s="13" t="s">
        <v>83</v>
      </c>
      <c r="AW480" s="13" t="s">
        <v>30</v>
      </c>
      <c r="AX480" s="13" t="s">
        <v>73</v>
      </c>
      <c r="AY480" s="245" t="s">
        <v>135</v>
      </c>
    </row>
    <row r="481" s="15" customFormat="1">
      <c r="A481" s="15"/>
      <c r="B481" s="257"/>
      <c r="C481" s="258"/>
      <c r="D481" s="230" t="s">
        <v>152</v>
      </c>
      <c r="E481" s="259" t="s">
        <v>1</v>
      </c>
      <c r="F481" s="260" t="s">
        <v>367</v>
      </c>
      <c r="G481" s="258"/>
      <c r="H481" s="259" t="s">
        <v>1</v>
      </c>
      <c r="I481" s="261"/>
      <c r="J481" s="258"/>
      <c r="K481" s="258"/>
      <c r="L481" s="262"/>
      <c r="M481" s="263"/>
      <c r="N481" s="264"/>
      <c r="O481" s="264"/>
      <c r="P481" s="264"/>
      <c r="Q481" s="264"/>
      <c r="R481" s="264"/>
      <c r="S481" s="264"/>
      <c r="T481" s="26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6" t="s">
        <v>152</v>
      </c>
      <c r="AU481" s="266" t="s">
        <v>83</v>
      </c>
      <c r="AV481" s="15" t="s">
        <v>81</v>
      </c>
      <c r="AW481" s="15" t="s">
        <v>30</v>
      </c>
      <c r="AX481" s="15" t="s">
        <v>73</v>
      </c>
      <c r="AY481" s="266" t="s">
        <v>135</v>
      </c>
    </row>
    <row r="482" s="13" customFormat="1">
      <c r="A482" s="13"/>
      <c r="B482" s="235"/>
      <c r="C482" s="236"/>
      <c r="D482" s="230" t="s">
        <v>152</v>
      </c>
      <c r="E482" s="237" t="s">
        <v>1</v>
      </c>
      <c r="F482" s="238" t="s">
        <v>743</v>
      </c>
      <c r="G482" s="236"/>
      <c r="H482" s="239">
        <v>0.76500000000000001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5" t="s">
        <v>152</v>
      </c>
      <c r="AU482" s="245" t="s">
        <v>83</v>
      </c>
      <c r="AV482" s="13" t="s">
        <v>83</v>
      </c>
      <c r="AW482" s="13" t="s">
        <v>30</v>
      </c>
      <c r="AX482" s="13" t="s">
        <v>81</v>
      </c>
      <c r="AY482" s="245" t="s">
        <v>135</v>
      </c>
    </row>
    <row r="483" s="2" customFormat="1" ht="24.15" customHeight="1">
      <c r="A483" s="40"/>
      <c r="B483" s="41"/>
      <c r="C483" s="267" t="s">
        <v>744</v>
      </c>
      <c r="D483" s="267" t="s">
        <v>361</v>
      </c>
      <c r="E483" s="268" t="s">
        <v>745</v>
      </c>
      <c r="F483" s="269" t="s">
        <v>746</v>
      </c>
      <c r="G483" s="270" t="s">
        <v>185</v>
      </c>
      <c r="H483" s="271">
        <v>2.4430000000000001</v>
      </c>
      <c r="I483" s="272"/>
      <c r="J483" s="273">
        <f>ROUND(I483*H483,2)</f>
        <v>0</v>
      </c>
      <c r="K483" s="269" t="s">
        <v>1</v>
      </c>
      <c r="L483" s="274"/>
      <c r="M483" s="275" t="s">
        <v>1</v>
      </c>
      <c r="N483" s="276" t="s">
        <v>40</v>
      </c>
      <c r="O483" s="94"/>
      <c r="P483" s="226">
        <f>O483*H483</f>
        <v>0</v>
      </c>
      <c r="Q483" s="226">
        <v>0</v>
      </c>
      <c r="R483" s="226">
        <f>Q483*H483</f>
        <v>0</v>
      </c>
      <c r="S483" s="226">
        <v>0</v>
      </c>
      <c r="T483" s="227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8" t="s">
        <v>307</v>
      </c>
      <c r="AT483" s="228" t="s">
        <v>361</v>
      </c>
      <c r="AU483" s="228" t="s">
        <v>83</v>
      </c>
      <c r="AY483" s="19" t="s">
        <v>135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9" t="s">
        <v>143</v>
      </c>
      <c r="BK483" s="229">
        <f>ROUND(I483*H483,2)</f>
        <v>0</v>
      </c>
      <c r="BL483" s="19" t="s">
        <v>226</v>
      </c>
      <c r="BM483" s="228" t="s">
        <v>747</v>
      </c>
    </row>
    <row r="484" s="15" customFormat="1">
      <c r="A484" s="15"/>
      <c r="B484" s="257"/>
      <c r="C484" s="258"/>
      <c r="D484" s="230" t="s">
        <v>152</v>
      </c>
      <c r="E484" s="259" t="s">
        <v>1</v>
      </c>
      <c r="F484" s="260" t="s">
        <v>365</v>
      </c>
      <c r="G484" s="258"/>
      <c r="H484" s="259" t="s">
        <v>1</v>
      </c>
      <c r="I484" s="261"/>
      <c r="J484" s="258"/>
      <c r="K484" s="258"/>
      <c r="L484" s="262"/>
      <c r="M484" s="263"/>
      <c r="N484" s="264"/>
      <c r="O484" s="264"/>
      <c r="P484" s="264"/>
      <c r="Q484" s="264"/>
      <c r="R484" s="264"/>
      <c r="S484" s="264"/>
      <c r="T484" s="26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6" t="s">
        <v>152</v>
      </c>
      <c r="AU484" s="266" t="s">
        <v>83</v>
      </c>
      <c r="AV484" s="15" t="s">
        <v>81</v>
      </c>
      <c r="AW484" s="15" t="s">
        <v>30</v>
      </c>
      <c r="AX484" s="15" t="s">
        <v>73</v>
      </c>
      <c r="AY484" s="266" t="s">
        <v>135</v>
      </c>
    </row>
    <row r="485" s="13" customFormat="1">
      <c r="A485" s="13"/>
      <c r="B485" s="235"/>
      <c r="C485" s="236"/>
      <c r="D485" s="230" t="s">
        <v>152</v>
      </c>
      <c r="E485" s="237" t="s">
        <v>1</v>
      </c>
      <c r="F485" s="238" t="s">
        <v>748</v>
      </c>
      <c r="G485" s="236"/>
      <c r="H485" s="239">
        <v>2262.4000000000001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5" t="s">
        <v>152</v>
      </c>
      <c r="AU485" s="245" t="s">
        <v>83</v>
      </c>
      <c r="AV485" s="13" t="s">
        <v>83</v>
      </c>
      <c r="AW485" s="13" t="s">
        <v>30</v>
      </c>
      <c r="AX485" s="13" t="s">
        <v>73</v>
      </c>
      <c r="AY485" s="245" t="s">
        <v>135</v>
      </c>
    </row>
    <row r="486" s="15" customFormat="1">
      <c r="A486" s="15"/>
      <c r="B486" s="257"/>
      <c r="C486" s="258"/>
      <c r="D486" s="230" t="s">
        <v>152</v>
      </c>
      <c r="E486" s="259" t="s">
        <v>1</v>
      </c>
      <c r="F486" s="260" t="s">
        <v>367</v>
      </c>
      <c r="G486" s="258"/>
      <c r="H486" s="259" t="s">
        <v>1</v>
      </c>
      <c r="I486" s="261"/>
      <c r="J486" s="258"/>
      <c r="K486" s="258"/>
      <c r="L486" s="262"/>
      <c r="M486" s="263"/>
      <c r="N486" s="264"/>
      <c r="O486" s="264"/>
      <c r="P486" s="264"/>
      <c r="Q486" s="264"/>
      <c r="R486" s="264"/>
      <c r="S486" s="264"/>
      <c r="T486" s="26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6" t="s">
        <v>152</v>
      </c>
      <c r="AU486" s="266" t="s">
        <v>83</v>
      </c>
      <c r="AV486" s="15" t="s">
        <v>81</v>
      </c>
      <c r="AW486" s="15" t="s">
        <v>30</v>
      </c>
      <c r="AX486" s="15" t="s">
        <v>73</v>
      </c>
      <c r="AY486" s="266" t="s">
        <v>135</v>
      </c>
    </row>
    <row r="487" s="13" customFormat="1">
      <c r="A487" s="13"/>
      <c r="B487" s="235"/>
      <c r="C487" s="236"/>
      <c r="D487" s="230" t="s">
        <v>152</v>
      </c>
      <c r="E487" s="237" t="s">
        <v>1</v>
      </c>
      <c r="F487" s="238" t="s">
        <v>749</v>
      </c>
      <c r="G487" s="236"/>
      <c r="H487" s="239">
        <v>2.4430000000000001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5" t="s">
        <v>152</v>
      </c>
      <c r="AU487" s="245" t="s">
        <v>83</v>
      </c>
      <c r="AV487" s="13" t="s">
        <v>83</v>
      </c>
      <c r="AW487" s="13" t="s">
        <v>30</v>
      </c>
      <c r="AX487" s="13" t="s">
        <v>81</v>
      </c>
      <c r="AY487" s="245" t="s">
        <v>135</v>
      </c>
    </row>
    <row r="488" s="2" customFormat="1" ht="24.15" customHeight="1">
      <c r="A488" s="40"/>
      <c r="B488" s="41"/>
      <c r="C488" s="267" t="s">
        <v>750</v>
      </c>
      <c r="D488" s="267" t="s">
        <v>361</v>
      </c>
      <c r="E488" s="268" t="s">
        <v>751</v>
      </c>
      <c r="F488" s="269" t="s">
        <v>752</v>
      </c>
      <c r="G488" s="270" t="s">
        <v>185</v>
      </c>
      <c r="H488" s="271">
        <v>4.3239999999999998</v>
      </c>
      <c r="I488" s="272"/>
      <c r="J488" s="273">
        <f>ROUND(I488*H488,2)</f>
        <v>0</v>
      </c>
      <c r="K488" s="269" t="s">
        <v>1</v>
      </c>
      <c r="L488" s="274"/>
      <c r="M488" s="275" t="s">
        <v>1</v>
      </c>
      <c r="N488" s="276" t="s">
        <v>40</v>
      </c>
      <c r="O488" s="94"/>
      <c r="P488" s="226">
        <f>O488*H488</f>
        <v>0</v>
      </c>
      <c r="Q488" s="226">
        <v>0</v>
      </c>
      <c r="R488" s="226">
        <f>Q488*H488</f>
        <v>0</v>
      </c>
      <c r="S488" s="226">
        <v>0</v>
      </c>
      <c r="T488" s="227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8" t="s">
        <v>307</v>
      </c>
      <c r="AT488" s="228" t="s">
        <v>361</v>
      </c>
      <c r="AU488" s="228" t="s">
        <v>83</v>
      </c>
      <c r="AY488" s="19" t="s">
        <v>135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9" t="s">
        <v>143</v>
      </c>
      <c r="BK488" s="229">
        <f>ROUND(I488*H488,2)</f>
        <v>0</v>
      </c>
      <c r="BL488" s="19" t="s">
        <v>226</v>
      </c>
      <c r="BM488" s="228" t="s">
        <v>753</v>
      </c>
    </row>
    <row r="489" s="15" customFormat="1">
      <c r="A489" s="15"/>
      <c r="B489" s="257"/>
      <c r="C489" s="258"/>
      <c r="D489" s="230" t="s">
        <v>152</v>
      </c>
      <c r="E489" s="259" t="s">
        <v>1</v>
      </c>
      <c r="F489" s="260" t="s">
        <v>365</v>
      </c>
      <c r="G489" s="258"/>
      <c r="H489" s="259" t="s">
        <v>1</v>
      </c>
      <c r="I489" s="261"/>
      <c r="J489" s="258"/>
      <c r="K489" s="258"/>
      <c r="L489" s="262"/>
      <c r="M489" s="263"/>
      <c r="N489" s="264"/>
      <c r="O489" s="264"/>
      <c r="P489" s="264"/>
      <c r="Q489" s="264"/>
      <c r="R489" s="264"/>
      <c r="S489" s="264"/>
      <c r="T489" s="26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6" t="s">
        <v>152</v>
      </c>
      <c r="AU489" s="266" t="s">
        <v>83</v>
      </c>
      <c r="AV489" s="15" t="s">
        <v>81</v>
      </c>
      <c r="AW489" s="15" t="s">
        <v>30</v>
      </c>
      <c r="AX489" s="15" t="s">
        <v>73</v>
      </c>
      <c r="AY489" s="266" t="s">
        <v>135</v>
      </c>
    </row>
    <row r="490" s="13" customFormat="1">
      <c r="A490" s="13"/>
      <c r="B490" s="235"/>
      <c r="C490" s="236"/>
      <c r="D490" s="230" t="s">
        <v>152</v>
      </c>
      <c r="E490" s="237" t="s">
        <v>1</v>
      </c>
      <c r="F490" s="238" t="s">
        <v>754</v>
      </c>
      <c r="G490" s="236"/>
      <c r="H490" s="239">
        <v>4003.9299999999998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5" t="s">
        <v>152</v>
      </c>
      <c r="AU490" s="245" t="s">
        <v>83</v>
      </c>
      <c r="AV490" s="13" t="s">
        <v>83</v>
      </c>
      <c r="AW490" s="13" t="s">
        <v>30</v>
      </c>
      <c r="AX490" s="13" t="s">
        <v>73</v>
      </c>
      <c r="AY490" s="245" t="s">
        <v>135</v>
      </c>
    </row>
    <row r="491" s="15" customFormat="1">
      <c r="A491" s="15"/>
      <c r="B491" s="257"/>
      <c r="C491" s="258"/>
      <c r="D491" s="230" t="s">
        <v>152</v>
      </c>
      <c r="E491" s="259" t="s">
        <v>1</v>
      </c>
      <c r="F491" s="260" t="s">
        <v>367</v>
      </c>
      <c r="G491" s="258"/>
      <c r="H491" s="259" t="s">
        <v>1</v>
      </c>
      <c r="I491" s="261"/>
      <c r="J491" s="258"/>
      <c r="K491" s="258"/>
      <c r="L491" s="262"/>
      <c r="M491" s="263"/>
      <c r="N491" s="264"/>
      <c r="O491" s="264"/>
      <c r="P491" s="264"/>
      <c r="Q491" s="264"/>
      <c r="R491" s="264"/>
      <c r="S491" s="264"/>
      <c r="T491" s="26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6" t="s">
        <v>152</v>
      </c>
      <c r="AU491" s="266" t="s">
        <v>83</v>
      </c>
      <c r="AV491" s="15" t="s">
        <v>81</v>
      </c>
      <c r="AW491" s="15" t="s">
        <v>30</v>
      </c>
      <c r="AX491" s="15" t="s">
        <v>73</v>
      </c>
      <c r="AY491" s="266" t="s">
        <v>135</v>
      </c>
    </row>
    <row r="492" s="13" customFormat="1">
      <c r="A492" s="13"/>
      <c r="B492" s="235"/>
      <c r="C492" s="236"/>
      <c r="D492" s="230" t="s">
        <v>152</v>
      </c>
      <c r="E492" s="237" t="s">
        <v>1</v>
      </c>
      <c r="F492" s="238" t="s">
        <v>755</v>
      </c>
      <c r="G492" s="236"/>
      <c r="H492" s="239">
        <v>4.3239999999999998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5" t="s">
        <v>152</v>
      </c>
      <c r="AU492" s="245" t="s">
        <v>83</v>
      </c>
      <c r="AV492" s="13" t="s">
        <v>83</v>
      </c>
      <c r="AW492" s="13" t="s">
        <v>30</v>
      </c>
      <c r="AX492" s="13" t="s">
        <v>81</v>
      </c>
      <c r="AY492" s="245" t="s">
        <v>135</v>
      </c>
    </row>
    <row r="493" s="2" customFormat="1" ht="24.15" customHeight="1">
      <c r="A493" s="40"/>
      <c r="B493" s="41"/>
      <c r="C493" s="267" t="s">
        <v>756</v>
      </c>
      <c r="D493" s="267" t="s">
        <v>361</v>
      </c>
      <c r="E493" s="268" t="s">
        <v>757</v>
      </c>
      <c r="F493" s="269" t="s">
        <v>758</v>
      </c>
      <c r="G493" s="270" t="s">
        <v>185</v>
      </c>
      <c r="H493" s="271">
        <v>3.0979999999999999</v>
      </c>
      <c r="I493" s="272"/>
      <c r="J493" s="273">
        <f>ROUND(I493*H493,2)</f>
        <v>0</v>
      </c>
      <c r="K493" s="269" t="s">
        <v>1</v>
      </c>
      <c r="L493" s="274"/>
      <c r="M493" s="275" t="s">
        <v>1</v>
      </c>
      <c r="N493" s="276" t="s">
        <v>40</v>
      </c>
      <c r="O493" s="94"/>
      <c r="P493" s="226">
        <f>O493*H493</f>
        <v>0</v>
      </c>
      <c r="Q493" s="226">
        <v>0</v>
      </c>
      <c r="R493" s="226">
        <f>Q493*H493</f>
        <v>0</v>
      </c>
      <c r="S493" s="226">
        <v>0</v>
      </c>
      <c r="T493" s="227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28" t="s">
        <v>307</v>
      </c>
      <c r="AT493" s="228" t="s">
        <v>361</v>
      </c>
      <c r="AU493" s="228" t="s">
        <v>83</v>
      </c>
      <c r="AY493" s="19" t="s">
        <v>135</v>
      </c>
      <c r="BE493" s="229">
        <f>IF(N493="základní",J493,0)</f>
        <v>0</v>
      </c>
      <c r="BF493" s="229">
        <f>IF(N493="snížená",J493,0)</f>
        <v>0</v>
      </c>
      <c r="BG493" s="229">
        <f>IF(N493="zákl. přenesená",J493,0)</f>
        <v>0</v>
      </c>
      <c r="BH493" s="229">
        <f>IF(N493="sníž. přenesená",J493,0)</f>
        <v>0</v>
      </c>
      <c r="BI493" s="229">
        <f>IF(N493="nulová",J493,0)</f>
        <v>0</v>
      </c>
      <c r="BJ493" s="19" t="s">
        <v>143</v>
      </c>
      <c r="BK493" s="229">
        <f>ROUND(I493*H493,2)</f>
        <v>0</v>
      </c>
      <c r="BL493" s="19" t="s">
        <v>226</v>
      </c>
      <c r="BM493" s="228" t="s">
        <v>759</v>
      </c>
    </row>
    <row r="494" s="15" customFormat="1">
      <c r="A494" s="15"/>
      <c r="B494" s="257"/>
      <c r="C494" s="258"/>
      <c r="D494" s="230" t="s">
        <v>152</v>
      </c>
      <c r="E494" s="259" t="s">
        <v>1</v>
      </c>
      <c r="F494" s="260" t="s">
        <v>365</v>
      </c>
      <c r="G494" s="258"/>
      <c r="H494" s="259" t="s">
        <v>1</v>
      </c>
      <c r="I494" s="261"/>
      <c r="J494" s="258"/>
      <c r="K494" s="258"/>
      <c r="L494" s="262"/>
      <c r="M494" s="263"/>
      <c r="N494" s="264"/>
      <c r="O494" s="264"/>
      <c r="P494" s="264"/>
      <c r="Q494" s="264"/>
      <c r="R494" s="264"/>
      <c r="S494" s="264"/>
      <c r="T494" s="26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6" t="s">
        <v>152</v>
      </c>
      <c r="AU494" s="266" t="s">
        <v>83</v>
      </c>
      <c r="AV494" s="15" t="s">
        <v>81</v>
      </c>
      <c r="AW494" s="15" t="s">
        <v>30</v>
      </c>
      <c r="AX494" s="15" t="s">
        <v>73</v>
      </c>
      <c r="AY494" s="266" t="s">
        <v>135</v>
      </c>
    </row>
    <row r="495" s="13" customFormat="1">
      <c r="A495" s="13"/>
      <c r="B495" s="235"/>
      <c r="C495" s="236"/>
      <c r="D495" s="230" t="s">
        <v>152</v>
      </c>
      <c r="E495" s="237" t="s">
        <v>1</v>
      </c>
      <c r="F495" s="238" t="s">
        <v>760</v>
      </c>
      <c r="G495" s="236"/>
      <c r="H495" s="239">
        <v>2868.8200000000002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5" t="s">
        <v>152</v>
      </c>
      <c r="AU495" s="245" t="s">
        <v>83</v>
      </c>
      <c r="AV495" s="13" t="s">
        <v>83</v>
      </c>
      <c r="AW495" s="13" t="s">
        <v>30</v>
      </c>
      <c r="AX495" s="13" t="s">
        <v>73</v>
      </c>
      <c r="AY495" s="245" t="s">
        <v>135</v>
      </c>
    </row>
    <row r="496" s="15" customFormat="1">
      <c r="A496" s="15"/>
      <c r="B496" s="257"/>
      <c r="C496" s="258"/>
      <c r="D496" s="230" t="s">
        <v>152</v>
      </c>
      <c r="E496" s="259" t="s">
        <v>1</v>
      </c>
      <c r="F496" s="260" t="s">
        <v>367</v>
      </c>
      <c r="G496" s="258"/>
      <c r="H496" s="259" t="s">
        <v>1</v>
      </c>
      <c r="I496" s="261"/>
      <c r="J496" s="258"/>
      <c r="K496" s="258"/>
      <c r="L496" s="262"/>
      <c r="M496" s="263"/>
      <c r="N496" s="264"/>
      <c r="O496" s="264"/>
      <c r="P496" s="264"/>
      <c r="Q496" s="264"/>
      <c r="R496" s="264"/>
      <c r="S496" s="264"/>
      <c r="T496" s="26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6" t="s">
        <v>152</v>
      </c>
      <c r="AU496" s="266" t="s">
        <v>83</v>
      </c>
      <c r="AV496" s="15" t="s">
        <v>81</v>
      </c>
      <c r="AW496" s="15" t="s">
        <v>30</v>
      </c>
      <c r="AX496" s="15" t="s">
        <v>73</v>
      </c>
      <c r="AY496" s="266" t="s">
        <v>135</v>
      </c>
    </row>
    <row r="497" s="13" customFormat="1">
      <c r="A497" s="13"/>
      <c r="B497" s="235"/>
      <c r="C497" s="236"/>
      <c r="D497" s="230" t="s">
        <v>152</v>
      </c>
      <c r="E497" s="237" t="s">
        <v>1</v>
      </c>
      <c r="F497" s="238" t="s">
        <v>761</v>
      </c>
      <c r="G497" s="236"/>
      <c r="H497" s="239">
        <v>3.0979999999999999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5" t="s">
        <v>152</v>
      </c>
      <c r="AU497" s="245" t="s">
        <v>83</v>
      </c>
      <c r="AV497" s="13" t="s">
        <v>83</v>
      </c>
      <c r="AW497" s="13" t="s">
        <v>30</v>
      </c>
      <c r="AX497" s="13" t="s">
        <v>81</v>
      </c>
      <c r="AY497" s="245" t="s">
        <v>135</v>
      </c>
    </row>
    <row r="498" s="2" customFormat="1" ht="24.15" customHeight="1">
      <c r="A498" s="40"/>
      <c r="B498" s="41"/>
      <c r="C498" s="267" t="s">
        <v>762</v>
      </c>
      <c r="D498" s="267" t="s">
        <v>361</v>
      </c>
      <c r="E498" s="268" t="s">
        <v>763</v>
      </c>
      <c r="F498" s="269" t="s">
        <v>764</v>
      </c>
      <c r="G498" s="270" t="s">
        <v>185</v>
      </c>
      <c r="H498" s="271">
        <v>4.7009999999999996</v>
      </c>
      <c r="I498" s="272"/>
      <c r="J498" s="273">
        <f>ROUND(I498*H498,2)</f>
        <v>0</v>
      </c>
      <c r="K498" s="269" t="s">
        <v>1</v>
      </c>
      <c r="L498" s="274"/>
      <c r="M498" s="275" t="s">
        <v>1</v>
      </c>
      <c r="N498" s="276" t="s">
        <v>40</v>
      </c>
      <c r="O498" s="94"/>
      <c r="P498" s="226">
        <f>O498*H498</f>
        <v>0</v>
      </c>
      <c r="Q498" s="226">
        <v>0</v>
      </c>
      <c r="R498" s="226">
        <f>Q498*H498</f>
        <v>0</v>
      </c>
      <c r="S498" s="226">
        <v>0</v>
      </c>
      <c r="T498" s="227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28" t="s">
        <v>307</v>
      </c>
      <c r="AT498" s="228" t="s">
        <v>361</v>
      </c>
      <c r="AU498" s="228" t="s">
        <v>83</v>
      </c>
      <c r="AY498" s="19" t="s">
        <v>135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19" t="s">
        <v>143</v>
      </c>
      <c r="BK498" s="229">
        <f>ROUND(I498*H498,2)</f>
        <v>0</v>
      </c>
      <c r="BL498" s="19" t="s">
        <v>226</v>
      </c>
      <c r="BM498" s="228" t="s">
        <v>765</v>
      </c>
    </row>
    <row r="499" s="13" customFormat="1">
      <c r="A499" s="13"/>
      <c r="B499" s="235"/>
      <c r="C499" s="236"/>
      <c r="D499" s="230" t="s">
        <v>152</v>
      </c>
      <c r="E499" s="237" t="s">
        <v>1</v>
      </c>
      <c r="F499" s="238" t="s">
        <v>766</v>
      </c>
      <c r="G499" s="236"/>
      <c r="H499" s="239">
        <v>4.7009999999999996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5" t="s">
        <v>152</v>
      </c>
      <c r="AU499" s="245" t="s">
        <v>83</v>
      </c>
      <c r="AV499" s="13" t="s">
        <v>83</v>
      </c>
      <c r="AW499" s="13" t="s">
        <v>30</v>
      </c>
      <c r="AX499" s="13" t="s">
        <v>81</v>
      </c>
      <c r="AY499" s="245" t="s">
        <v>135</v>
      </c>
    </row>
    <row r="500" s="2" customFormat="1" ht="14.4" customHeight="1">
      <c r="A500" s="40"/>
      <c r="B500" s="41"/>
      <c r="C500" s="267" t="s">
        <v>767</v>
      </c>
      <c r="D500" s="267" t="s">
        <v>361</v>
      </c>
      <c r="E500" s="268" t="s">
        <v>768</v>
      </c>
      <c r="F500" s="269" t="s">
        <v>769</v>
      </c>
      <c r="G500" s="270" t="s">
        <v>185</v>
      </c>
      <c r="H500" s="271">
        <v>11.949999999999999</v>
      </c>
      <c r="I500" s="272"/>
      <c r="J500" s="273">
        <f>ROUND(I500*H500,2)</f>
        <v>0</v>
      </c>
      <c r="K500" s="269" t="s">
        <v>1</v>
      </c>
      <c r="L500" s="274"/>
      <c r="M500" s="275" t="s">
        <v>1</v>
      </c>
      <c r="N500" s="276" t="s">
        <v>40</v>
      </c>
      <c r="O500" s="94"/>
      <c r="P500" s="226">
        <f>O500*H500</f>
        <v>0</v>
      </c>
      <c r="Q500" s="226">
        <v>0</v>
      </c>
      <c r="R500" s="226">
        <f>Q500*H500</f>
        <v>0</v>
      </c>
      <c r="S500" s="226">
        <v>0</v>
      </c>
      <c r="T500" s="227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28" t="s">
        <v>307</v>
      </c>
      <c r="AT500" s="228" t="s">
        <v>361</v>
      </c>
      <c r="AU500" s="228" t="s">
        <v>83</v>
      </c>
      <c r="AY500" s="19" t="s">
        <v>135</v>
      </c>
      <c r="BE500" s="229">
        <f>IF(N500="základní",J500,0)</f>
        <v>0</v>
      </c>
      <c r="BF500" s="229">
        <f>IF(N500="snížená",J500,0)</f>
        <v>0</v>
      </c>
      <c r="BG500" s="229">
        <f>IF(N500="zákl. přenesená",J500,0)</f>
        <v>0</v>
      </c>
      <c r="BH500" s="229">
        <f>IF(N500="sníž. přenesená",J500,0)</f>
        <v>0</v>
      </c>
      <c r="BI500" s="229">
        <f>IF(N500="nulová",J500,0)</f>
        <v>0</v>
      </c>
      <c r="BJ500" s="19" t="s">
        <v>143</v>
      </c>
      <c r="BK500" s="229">
        <f>ROUND(I500*H500,2)</f>
        <v>0</v>
      </c>
      <c r="BL500" s="19" t="s">
        <v>226</v>
      </c>
      <c r="BM500" s="228" t="s">
        <v>770</v>
      </c>
    </row>
    <row r="501" s="13" customFormat="1">
      <c r="A501" s="13"/>
      <c r="B501" s="235"/>
      <c r="C501" s="236"/>
      <c r="D501" s="230" t="s">
        <v>152</v>
      </c>
      <c r="E501" s="237" t="s">
        <v>1</v>
      </c>
      <c r="F501" s="238" t="s">
        <v>771</v>
      </c>
      <c r="G501" s="236"/>
      <c r="H501" s="239">
        <v>11.949999999999999</v>
      </c>
      <c r="I501" s="240"/>
      <c r="J501" s="236"/>
      <c r="K501" s="236"/>
      <c r="L501" s="241"/>
      <c r="M501" s="242"/>
      <c r="N501" s="243"/>
      <c r="O501" s="243"/>
      <c r="P501" s="243"/>
      <c r="Q501" s="243"/>
      <c r="R501" s="243"/>
      <c r="S501" s="243"/>
      <c r="T501" s="24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5" t="s">
        <v>152</v>
      </c>
      <c r="AU501" s="245" t="s">
        <v>83</v>
      </c>
      <c r="AV501" s="13" t="s">
        <v>83</v>
      </c>
      <c r="AW501" s="13" t="s">
        <v>30</v>
      </c>
      <c r="AX501" s="13" t="s">
        <v>81</v>
      </c>
      <c r="AY501" s="245" t="s">
        <v>135</v>
      </c>
    </row>
    <row r="502" s="2" customFormat="1" ht="14.4" customHeight="1">
      <c r="A502" s="40"/>
      <c r="B502" s="41"/>
      <c r="C502" s="267" t="s">
        <v>772</v>
      </c>
      <c r="D502" s="267" t="s">
        <v>361</v>
      </c>
      <c r="E502" s="268" t="s">
        <v>773</v>
      </c>
      <c r="F502" s="269" t="s">
        <v>774</v>
      </c>
      <c r="G502" s="270" t="s">
        <v>1</v>
      </c>
      <c r="H502" s="271">
        <v>0.28199999999999997</v>
      </c>
      <c r="I502" s="272"/>
      <c r="J502" s="273">
        <f>ROUND(I502*H502,2)</f>
        <v>0</v>
      </c>
      <c r="K502" s="269" t="s">
        <v>1</v>
      </c>
      <c r="L502" s="274"/>
      <c r="M502" s="275" t="s">
        <v>1</v>
      </c>
      <c r="N502" s="276" t="s">
        <v>40</v>
      </c>
      <c r="O502" s="94"/>
      <c r="P502" s="226">
        <f>O502*H502</f>
        <v>0</v>
      </c>
      <c r="Q502" s="226">
        <v>0</v>
      </c>
      <c r="R502" s="226">
        <f>Q502*H502</f>
        <v>0</v>
      </c>
      <c r="S502" s="226">
        <v>0</v>
      </c>
      <c r="T502" s="227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28" t="s">
        <v>307</v>
      </c>
      <c r="AT502" s="228" t="s">
        <v>361</v>
      </c>
      <c r="AU502" s="228" t="s">
        <v>83</v>
      </c>
      <c r="AY502" s="19" t="s">
        <v>135</v>
      </c>
      <c r="BE502" s="229">
        <f>IF(N502="základní",J502,0)</f>
        <v>0</v>
      </c>
      <c r="BF502" s="229">
        <f>IF(N502="snížená",J502,0)</f>
        <v>0</v>
      </c>
      <c r="BG502" s="229">
        <f>IF(N502="zákl. přenesená",J502,0)</f>
        <v>0</v>
      </c>
      <c r="BH502" s="229">
        <f>IF(N502="sníž. přenesená",J502,0)</f>
        <v>0</v>
      </c>
      <c r="BI502" s="229">
        <f>IF(N502="nulová",J502,0)</f>
        <v>0</v>
      </c>
      <c r="BJ502" s="19" t="s">
        <v>143</v>
      </c>
      <c r="BK502" s="229">
        <f>ROUND(I502*H502,2)</f>
        <v>0</v>
      </c>
      <c r="BL502" s="19" t="s">
        <v>226</v>
      </c>
      <c r="BM502" s="228" t="s">
        <v>775</v>
      </c>
    </row>
    <row r="503" s="13" customFormat="1">
      <c r="A503" s="13"/>
      <c r="B503" s="235"/>
      <c r="C503" s="236"/>
      <c r="D503" s="230" t="s">
        <v>152</v>
      </c>
      <c r="E503" s="237" t="s">
        <v>1</v>
      </c>
      <c r="F503" s="238" t="s">
        <v>776</v>
      </c>
      <c r="G503" s="236"/>
      <c r="H503" s="239">
        <v>0.28199999999999997</v>
      </c>
      <c r="I503" s="240"/>
      <c r="J503" s="236"/>
      <c r="K503" s="236"/>
      <c r="L503" s="241"/>
      <c r="M503" s="242"/>
      <c r="N503" s="243"/>
      <c r="O503" s="243"/>
      <c r="P503" s="243"/>
      <c r="Q503" s="243"/>
      <c r="R503" s="243"/>
      <c r="S503" s="243"/>
      <c r="T503" s="24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5" t="s">
        <v>152</v>
      </c>
      <c r="AU503" s="245" t="s">
        <v>83</v>
      </c>
      <c r="AV503" s="13" t="s">
        <v>83</v>
      </c>
      <c r="AW503" s="13" t="s">
        <v>30</v>
      </c>
      <c r="AX503" s="13" t="s">
        <v>81</v>
      </c>
      <c r="AY503" s="245" t="s">
        <v>135</v>
      </c>
    </row>
    <row r="504" s="12" customFormat="1" ht="22.8" customHeight="1">
      <c r="A504" s="12"/>
      <c r="B504" s="201"/>
      <c r="C504" s="202"/>
      <c r="D504" s="203" t="s">
        <v>72</v>
      </c>
      <c r="E504" s="215" t="s">
        <v>777</v>
      </c>
      <c r="F504" s="215" t="s">
        <v>778</v>
      </c>
      <c r="G504" s="202"/>
      <c r="H504" s="202"/>
      <c r="I504" s="205"/>
      <c r="J504" s="216">
        <f>BK504</f>
        <v>0</v>
      </c>
      <c r="K504" s="202"/>
      <c r="L504" s="207"/>
      <c r="M504" s="208"/>
      <c r="N504" s="209"/>
      <c r="O504" s="209"/>
      <c r="P504" s="210">
        <f>SUM(P505:P506)</f>
        <v>0</v>
      </c>
      <c r="Q504" s="209"/>
      <c r="R504" s="210">
        <f>SUM(R505:R506)</f>
        <v>0.033600000000000005</v>
      </c>
      <c r="S504" s="209"/>
      <c r="T504" s="211">
        <f>SUM(T505:T506)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12" t="s">
        <v>83</v>
      </c>
      <c r="AT504" s="213" t="s">
        <v>72</v>
      </c>
      <c r="AU504" s="213" t="s">
        <v>81</v>
      </c>
      <c r="AY504" s="212" t="s">
        <v>135</v>
      </c>
      <c r="BK504" s="214">
        <f>SUM(BK505:BK506)</f>
        <v>0</v>
      </c>
    </row>
    <row r="505" s="2" customFormat="1" ht="24.15" customHeight="1">
      <c r="A505" s="40"/>
      <c r="B505" s="41"/>
      <c r="C505" s="217" t="s">
        <v>779</v>
      </c>
      <c r="D505" s="217" t="s">
        <v>138</v>
      </c>
      <c r="E505" s="218" t="s">
        <v>780</v>
      </c>
      <c r="F505" s="219" t="s">
        <v>781</v>
      </c>
      <c r="G505" s="220" t="s">
        <v>174</v>
      </c>
      <c r="H505" s="221">
        <v>80</v>
      </c>
      <c r="I505" s="222"/>
      <c r="J505" s="223">
        <f>ROUND(I505*H505,2)</f>
        <v>0</v>
      </c>
      <c r="K505" s="219" t="s">
        <v>142</v>
      </c>
      <c r="L505" s="46"/>
      <c r="M505" s="224" t="s">
        <v>1</v>
      </c>
      <c r="N505" s="225" t="s">
        <v>40</v>
      </c>
      <c r="O505" s="94"/>
      <c r="P505" s="226">
        <f>O505*H505</f>
        <v>0</v>
      </c>
      <c r="Q505" s="226">
        <v>0.00042000000000000002</v>
      </c>
      <c r="R505" s="226">
        <f>Q505*H505</f>
        <v>0.033600000000000005</v>
      </c>
      <c r="S505" s="226">
        <v>0</v>
      </c>
      <c r="T505" s="227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28" t="s">
        <v>226</v>
      </c>
      <c r="AT505" s="228" t="s">
        <v>138</v>
      </c>
      <c r="AU505" s="228" t="s">
        <v>83</v>
      </c>
      <c r="AY505" s="19" t="s">
        <v>135</v>
      </c>
      <c r="BE505" s="229">
        <f>IF(N505="základní",J505,0)</f>
        <v>0</v>
      </c>
      <c r="BF505" s="229">
        <f>IF(N505="snížená",J505,0)</f>
        <v>0</v>
      </c>
      <c r="BG505" s="229">
        <f>IF(N505="zákl. přenesená",J505,0)</f>
        <v>0</v>
      </c>
      <c r="BH505" s="229">
        <f>IF(N505="sníž. přenesená",J505,0)</f>
        <v>0</v>
      </c>
      <c r="BI505" s="229">
        <f>IF(N505="nulová",J505,0)</f>
        <v>0</v>
      </c>
      <c r="BJ505" s="19" t="s">
        <v>143</v>
      </c>
      <c r="BK505" s="229">
        <f>ROUND(I505*H505,2)</f>
        <v>0</v>
      </c>
      <c r="BL505" s="19" t="s">
        <v>226</v>
      </c>
      <c r="BM505" s="228" t="s">
        <v>782</v>
      </c>
    </row>
    <row r="506" s="2" customFormat="1">
      <c r="A506" s="40"/>
      <c r="B506" s="41"/>
      <c r="C506" s="42"/>
      <c r="D506" s="230" t="s">
        <v>145</v>
      </c>
      <c r="E506" s="42"/>
      <c r="F506" s="231" t="s">
        <v>194</v>
      </c>
      <c r="G506" s="42"/>
      <c r="H506" s="42"/>
      <c r="I506" s="232"/>
      <c r="J506" s="42"/>
      <c r="K506" s="42"/>
      <c r="L506" s="46"/>
      <c r="M506" s="233"/>
      <c r="N506" s="234"/>
      <c r="O506" s="94"/>
      <c r="P506" s="94"/>
      <c r="Q506" s="94"/>
      <c r="R506" s="94"/>
      <c r="S506" s="94"/>
      <c r="T506" s="95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145</v>
      </c>
      <c r="AU506" s="19" t="s">
        <v>83</v>
      </c>
    </row>
    <row r="507" s="12" customFormat="1" ht="22.8" customHeight="1">
      <c r="A507" s="12"/>
      <c r="B507" s="201"/>
      <c r="C507" s="202"/>
      <c r="D507" s="203" t="s">
        <v>72</v>
      </c>
      <c r="E507" s="215" t="s">
        <v>783</v>
      </c>
      <c r="F507" s="215" t="s">
        <v>784</v>
      </c>
      <c r="G507" s="202"/>
      <c r="H507" s="202"/>
      <c r="I507" s="205"/>
      <c r="J507" s="216">
        <f>BK507</f>
        <v>0</v>
      </c>
      <c r="K507" s="202"/>
      <c r="L507" s="207"/>
      <c r="M507" s="208"/>
      <c r="N507" s="209"/>
      <c r="O507" s="209"/>
      <c r="P507" s="210">
        <f>SUM(P508:P510)</f>
        <v>0</v>
      </c>
      <c r="Q507" s="209"/>
      <c r="R507" s="210">
        <f>SUM(R508:R510)</f>
        <v>0.18881910000000002</v>
      </c>
      <c r="S507" s="209"/>
      <c r="T507" s="211">
        <f>SUM(T508:T510)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12" t="s">
        <v>83</v>
      </c>
      <c r="AT507" s="213" t="s">
        <v>72</v>
      </c>
      <c r="AU507" s="213" t="s">
        <v>81</v>
      </c>
      <c r="AY507" s="212" t="s">
        <v>135</v>
      </c>
      <c r="BK507" s="214">
        <f>SUM(BK508:BK510)</f>
        <v>0</v>
      </c>
    </row>
    <row r="508" s="2" customFormat="1" ht="24.15" customHeight="1">
      <c r="A508" s="40"/>
      <c r="B508" s="41"/>
      <c r="C508" s="217" t="s">
        <v>785</v>
      </c>
      <c r="D508" s="217" t="s">
        <v>138</v>
      </c>
      <c r="E508" s="218" t="s">
        <v>786</v>
      </c>
      <c r="F508" s="219" t="s">
        <v>787</v>
      </c>
      <c r="G508" s="220" t="s">
        <v>174</v>
      </c>
      <c r="H508" s="221">
        <v>349.66500000000002</v>
      </c>
      <c r="I508" s="222"/>
      <c r="J508" s="223">
        <f>ROUND(I508*H508,2)</f>
        <v>0</v>
      </c>
      <c r="K508" s="219" t="s">
        <v>142</v>
      </c>
      <c r="L508" s="46"/>
      <c r="M508" s="224" t="s">
        <v>1</v>
      </c>
      <c r="N508" s="225" t="s">
        <v>40</v>
      </c>
      <c r="O508" s="94"/>
      <c r="P508" s="226">
        <f>O508*H508</f>
        <v>0</v>
      </c>
      <c r="Q508" s="226">
        <v>0.00021000000000000001</v>
      </c>
      <c r="R508" s="226">
        <f>Q508*H508</f>
        <v>0.073429650000000013</v>
      </c>
      <c r="S508" s="226">
        <v>0</v>
      </c>
      <c r="T508" s="227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28" t="s">
        <v>226</v>
      </c>
      <c r="AT508" s="228" t="s">
        <v>138</v>
      </c>
      <c r="AU508" s="228" t="s">
        <v>83</v>
      </c>
      <c r="AY508" s="19" t="s">
        <v>135</v>
      </c>
      <c r="BE508" s="229">
        <f>IF(N508="základní",J508,0)</f>
        <v>0</v>
      </c>
      <c r="BF508" s="229">
        <f>IF(N508="snížená",J508,0)</f>
        <v>0</v>
      </c>
      <c r="BG508" s="229">
        <f>IF(N508="zákl. přenesená",J508,0)</f>
        <v>0</v>
      </c>
      <c r="BH508" s="229">
        <f>IF(N508="sníž. přenesená",J508,0)</f>
        <v>0</v>
      </c>
      <c r="BI508" s="229">
        <f>IF(N508="nulová",J508,0)</f>
        <v>0</v>
      </c>
      <c r="BJ508" s="19" t="s">
        <v>143</v>
      </c>
      <c r="BK508" s="229">
        <f>ROUND(I508*H508,2)</f>
        <v>0</v>
      </c>
      <c r="BL508" s="19" t="s">
        <v>226</v>
      </c>
      <c r="BM508" s="228" t="s">
        <v>788</v>
      </c>
    </row>
    <row r="509" s="13" customFormat="1">
      <c r="A509" s="13"/>
      <c r="B509" s="235"/>
      <c r="C509" s="236"/>
      <c r="D509" s="230" t="s">
        <v>152</v>
      </c>
      <c r="E509" s="237" t="s">
        <v>1</v>
      </c>
      <c r="F509" s="238" t="s">
        <v>789</v>
      </c>
      <c r="G509" s="236"/>
      <c r="H509" s="239">
        <v>349.66500000000002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5" t="s">
        <v>152</v>
      </c>
      <c r="AU509" s="245" t="s">
        <v>83</v>
      </c>
      <c r="AV509" s="13" t="s">
        <v>83</v>
      </c>
      <c r="AW509" s="13" t="s">
        <v>30</v>
      </c>
      <c r="AX509" s="13" t="s">
        <v>81</v>
      </c>
      <c r="AY509" s="245" t="s">
        <v>135</v>
      </c>
    </row>
    <row r="510" s="2" customFormat="1" ht="24.15" customHeight="1">
      <c r="A510" s="40"/>
      <c r="B510" s="41"/>
      <c r="C510" s="217" t="s">
        <v>790</v>
      </c>
      <c r="D510" s="217" t="s">
        <v>138</v>
      </c>
      <c r="E510" s="218" t="s">
        <v>791</v>
      </c>
      <c r="F510" s="219" t="s">
        <v>792</v>
      </c>
      <c r="G510" s="220" t="s">
        <v>174</v>
      </c>
      <c r="H510" s="221">
        <v>349.66500000000002</v>
      </c>
      <c r="I510" s="222"/>
      <c r="J510" s="223">
        <f>ROUND(I510*H510,2)</f>
        <v>0</v>
      </c>
      <c r="K510" s="219" t="s">
        <v>142</v>
      </c>
      <c r="L510" s="46"/>
      <c r="M510" s="224" t="s">
        <v>1</v>
      </c>
      <c r="N510" s="225" t="s">
        <v>40</v>
      </c>
      <c r="O510" s="94"/>
      <c r="P510" s="226">
        <f>O510*H510</f>
        <v>0</v>
      </c>
      <c r="Q510" s="226">
        <v>0.00033</v>
      </c>
      <c r="R510" s="226">
        <f>Q510*H510</f>
        <v>0.11538945000000001</v>
      </c>
      <c r="S510" s="226">
        <v>0</v>
      </c>
      <c r="T510" s="227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28" t="s">
        <v>226</v>
      </c>
      <c r="AT510" s="228" t="s">
        <v>138</v>
      </c>
      <c r="AU510" s="228" t="s">
        <v>83</v>
      </c>
      <c r="AY510" s="19" t="s">
        <v>135</v>
      </c>
      <c r="BE510" s="229">
        <f>IF(N510="základní",J510,0)</f>
        <v>0</v>
      </c>
      <c r="BF510" s="229">
        <f>IF(N510="snížená",J510,0)</f>
        <v>0</v>
      </c>
      <c r="BG510" s="229">
        <f>IF(N510="zákl. přenesená",J510,0)</f>
        <v>0</v>
      </c>
      <c r="BH510" s="229">
        <f>IF(N510="sníž. přenesená",J510,0)</f>
        <v>0</v>
      </c>
      <c r="BI510" s="229">
        <f>IF(N510="nulová",J510,0)</f>
        <v>0</v>
      </c>
      <c r="BJ510" s="19" t="s">
        <v>143</v>
      </c>
      <c r="BK510" s="229">
        <f>ROUND(I510*H510,2)</f>
        <v>0</v>
      </c>
      <c r="BL510" s="19" t="s">
        <v>226</v>
      </c>
      <c r="BM510" s="228" t="s">
        <v>793</v>
      </c>
    </row>
    <row r="511" s="12" customFormat="1" ht="25.92" customHeight="1">
      <c r="A511" s="12"/>
      <c r="B511" s="201"/>
      <c r="C511" s="202"/>
      <c r="D511" s="203" t="s">
        <v>72</v>
      </c>
      <c r="E511" s="204" t="s">
        <v>361</v>
      </c>
      <c r="F511" s="204" t="s">
        <v>794</v>
      </c>
      <c r="G511" s="202"/>
      <c r="H511" s="202"/>
      <c r="I511" s="205"/>
      <c r="J511" s="206">
        <f>BK511</f>
        <v>0</v>
      </c>
      <c r="K511" s="202"/>
      <c r="L511" s="207"/>
      <c r="M511" s="208"/>
      <c r="N511" s="209"/>
      <c r="O511" s="209"/>
      <c r="P511" s="210">
        <f>P512+P540</f>
        <v>0</v>
      </c>
      <c r="Q511" s="209"/>
      <c r="R511" s="210">
        <f>R512+R540</f>
        <v>3.1123160000000003</v>
      </c>
      <c r="S511" s="209"/>
      <c r="T511" s="211">
        <f>T512+T540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12" t="s">
        <v>136</v>
      </c>
      <c r="AT511" s="213" t="s">
        <v>72</v>
      </c>
      <c r="AU511" s="213" t="s">
        <v>73</v>
      </c>
      <c r="AY511" s="212" t="s">
        <v>135</v>
      </c>
      <c r="BK511" s="214">
        <f>BK512+BK540</f>
        <v>0</v>
      </c>
    </row>
    <row r="512" s="12" customFormat="1" ht="22.8" customHeight="1">
      <c r="A512" s="12"/>
      <c r="B512" s="201"/>
      <c r="C512" s="202"/>
      <c r="D512" s="203" t="s">
        <v>72</v>
      </c>
      <c r="E512" s="215" t="s">
        <v>795</v>
      </c>
      <c r="F512" s="215" t="s">
        <v>796</v>
      </c>
      <c r="G512" s="202"/>
      <c r="H512" s="202"/>
      <c r="I512" s="205"/>
      <c r="J512" s="216">
        <f>BK512</f>
        <v>0</v>
      </c>
      <c r="K512" s="202"/>
      <c r="L512" s="207"/>
      <c r="M512" s="208"/>
      <c r="N512" s="209"/>
      <c r="O512" s="209"/>
      <c r="P512" s="210">
        <f>SUM(P513:P539)</f>
        <v>0</v>
      </c>
      <c r="Q512" s="209"/>
      <c r="R512" s="210">
        <f>SUM(R513:R539)</f>
        <v>3.0789200000000001</v>
      </c>
      <c r="S512" s="209"/>
      <c r="T512" s="211">
        <f>SUM(T513:T539)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2" t="s">
        <v>136</v>
      </c>
      <c r="AT512" s="213" t="s">
        <v>72</v>
      </c>
      <c r="AU512" s="213" t="s">
        <v>81</v>
      </c>
      <c r="AY512" s="212" t="s">
        <v>135</v>
      </c>
      <c r="BK512" s="214">
        <f>SUM(BK513:BK539)</f>
        <v>0</v>
      </c>
    </row>
    <row r="513" s="2" customFormat="1" ht="24.15" customHeight="1">
      <c r="A513" s="40"/>
      <c r="B513" s="41"/>
      <c r="C513" s="217" t="s">
        <v>797</v>
      </c>
      <c r="D513" s="217" t="s">
        <v>138</v>
      </c>
      <c r="E513" s="218" t="s">
        <v>798</v>
      </c>
      <c r="F513" s="219" t="s">
        <v>799</v>
      </c>
      <c r="G513" s="220" t="s">
        <v>800</v>
      </c>
      <c r="H513" s="221">
        <v>400</v>
      </c>
      <c r="I513" s="222"/>
      <c r="J513" s="223">
        <f>ROUND(I513*H513,2)</f>
        <v>0</v>
      </c>
      <c r="K513" s="219" t="s">
        <v>142</v>
      </c>
      <c r="L513" s="46"/>
      <c r="M513" s="224" t="s">
        <v>1</v>
      </c>
      <c r="N513" s="225" t="s">
        <v>40</v>
      </c>
      <c r="O513" s="94"/>
      <c r="P513" s="226">
        <f>O513*H513</f>
        <v>0</v>
      </c>
      <c r="Q513" s="226">
        <v>0</v>
      </c>
      <c r="R513" s="226">
        <f>Q513*H513</f>
        <v>0</v>
      </c>
      <c r="S513" s="226">
        <v>0</v>
      </c>
      <c r="T513" s="227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28" t="s">
        <v>561</v>
      </c>
      <c r="AT513" s="228" t="s">
        <v>138</v>
      </c>
      <c r="AU513" s="228" t="s">
        <v>83</v>
      </c>
      <c r="AY513" s="19" t="s">
        <v>135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19" t="s">
        <v>143</v>
      </c>
      <c r="BK513" s="229">
        <f>ROUND(I513*H513,2)</f>
        <v>0</v>
      </c>
      <c r="BL513" s="19" t="s">
        <v>561</v>
      </c>
      <c r="BM513" s="228" t="s">
        <v>801</v>
      </c>
    </row>
    <row r="514" s="2" customFormat="1" ht="14.4" customHeight="1">
      <c r="A514" s="40"/>
      <c r="B514" s="41"/>
      <c r="C514" s="267" t="s">
        <v>802</v>
      </c>
      <c r="D514" s="267" t="s">
        <v>361</v>
      </c>
      <c r="E514" s="268" t="s">
        <v>803</v>
      </c>
      <c r="F514" s="269" t="s">
        <v>804</v>
      </c>
      <c r="G514" s="270" t="s">
        <v>165</v>
      </c>
      <c r="H514" s="271">
        <v>400</v>
      </c>
      <c r="I514" s="272"/>
      <c r="J514" s="273">
        <f>ROUND(I514*H514,2)</f>
        <v>0</v>
      </c>
      <c r="K514" s="269" t="s">
        <v>142</v>
      </c>
      <c r="L514" s="274"/>
      <c r="M514" s="275" t="s">
        <v>1</v>
      </c>
      <c r="N514" s="276" t="s">
        <v>40</v>
      </c>
      <c r="O514" s="94"/>
      <c r="P514" s="226">
        <f>O514*H514</f>
        <v>0</v>
      </c>
      <c r="Q514" s="226">
        <v>0.00048000000000000001</v>
      </c>
      <c r="R514" s="226">
        <f>Q514*H514</f>
        <v>0.192</v>
      </c>
      <c r="S514" s="226">
        <v>0</v>
      </c>
      <c r="T514" s="227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8" t="s">
        <v>805</v>
      </c>
      <c r="AT514" s="228" t="s">
        <v>361</v>
      </c>
      <c r="AU514" s="228" t="s">
        <v>83</v>
      </c>
      <c r="AY514" s="19" t="s">
        <v>135</v>
      </c>
      <c r="BE514" s="229">
        <f>IF(N514="základní",J514,0)</f>
        <v>0</v>
      </c>
      <c r="BF514" s="229">
        <f>IF(N514="snížená",J514,0)</f>
        <v>0</v>
      </c>
      <c r="BG514" s="229">
        <f>IF(N514="zákl. přenesená",J514,0)</f>
        <v>0</v>
      </c>
      <c r="BH514" s="229">
        <f>IF(N514="sníž. přenesená",J514,0)</f>
        <v>0</v>
      </c>
      <c r="BI514" s="229">
        <f>IF(N514="nulová",J514,0)</f>
        <v>0</v>
      </c>
      <c r="BJ514" s="19" t="s">
        <v>143</v>
      </c>
      <c r="BK514" s="229">
        <f>ROUND(I514*H514,2)</f>
        <v>0</v>
      </c>
      <c r="BL514" s="19" t="s">
        <v>561</v>
      </c>
      <c r="BM514" s="228" t="s">
        <v>806</v>
      </c>
    </row>
    <row r="515" s="2" customFormat="1" ht="14.4" customHeight="1">
      <c r="A515" s="40"/>
      <c r="B515" s="41"/>
      <c r="C515" s="267" t="s">
        <v>807</v>
      </c>
      <c r="D515" s="267" t="s">
        <v>361</v>
      </c>
      <c r="E515" s="268" t="s">
        <v>808</v>
      </c>
      <c r="F515" s="269" t="s">
        <v>809</v>
      </c>
      <c r="G515" s="270" t="s">
        <v>165</v>
      </c>
      <c r="H515" s="271">
        <v>210</v>
      </c>
      <c r="I515" s="272"/>
      <c r="J515" s="273">
        <f>ROUND(I515*H515,2)</f>
        <v>0</v>
      </c>
      <c r="K515" s="269" t="s">
        <v>142</v>
      </c>
      <c r="L515" s="274"/>
      <c r="M515" s="275" t="s">
        <v>1</v>
      </c>
      <c r="N515" s="276" t="s">
        <v>40</v>
      </c>
      <c r="O515" s="94"/>
      <c r="P515" s="226">
        <f>O515*H515</f>
        <v>0</v>
      </c>
      <c r="Q515" s="226">
        <v>0.00013999999999999999</v>
      </c>
      <c r="R515" s="226">
        <f>Q515*H515</f>
        <v>0.029399999999999999</v>
      </c>
      <c r="S515" s="226">
        <v>0</v>
      </c>
      <c r="T515" s="227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28" t="s">
        <v>307</v>
      </c>
      <c r="AT515" s="228" t="s">
        <v>361</v>
      </c>
      <c r="AU515" s="228" t="s">
        <v>83</v>
      </c>
      <c r="AY515" s="19" t="s">
        <v>135</v>
      </c>
      <c r="BE515" s="229">
        <f>IF(N515="základní",J515,0)</f>
        <v>0</v>
      </c>
      <c r="BF515" s="229">
        <f>IF(N515="snížená",J515,0)</f>
        <v>0</v>
      </c>
      <c r="BG515" s="229">
        <f>IF(N515="zákl. přenesená",J515,0)</f>
        <v>0</v>
      </c>
      <c r="BH515" s="229">
        <f>IF(N515="sníž. přenesená",J515,0)</f>
        <v>0</v>
      </c>
      <c r="BI515" s="229">
        <f>IF(N515="nulová",J515,0)</f>
        <v>0</v>
      </c>
      <c r="BJ515" s="19" t="s">
        <v>143</v>
      </c>
      <c r="BK515" s="229">
        <f>ROUND(I515*H515,2)</f>
        <v>0</v>
      </c>
      <c r="BL515" s="19" t="s">
        <v>226</v>
      </c>
      <c r="BM515" s="228" t="s">
        <v>810</v>
      </c>
    </row>
    <row r="516" s="2" customFormat="1" ht="24.15" customHeight="1">
      <c r="A516" s="40"/>
      <c r="B516" s="41"/>
      <c r="C516" s="217" t="s">
        <v>811</v>
      </c>
      <c r="D516" s="217" t="s">
        <v>138</v>
      </c>
      <c r="E516" s="218" t="s">
        <v>812</v>
      </c>
      <c r="F516" s="219" t="s">
        <v>813</v>
      </c>
      <c r="G516" s="220" t="s">
        <v>165</v>
      </c>
      <c r="H516" s="221">
        <v>6</v>
      </c>
      <c r="I516" s="222"/>
      <c r="J516" s="223">
        <f>ROUND(I516*H516,2)</f>
        <v>0</v>
      </c>
      <c r="K516" s="219" t="s">
        <v>142</v>
      </c>
      <c r="L516" s="46"/>
      <c r="M516" s="224" t="s">
        <v>1</v>
      </c>
      <c r="N516" s="225" t="s">
        <v>40</v>
      </c>
      <c r="O516" s="94"/>
      <c r="P516" s="226">
        <f>O516*H516</f>
        <v>0</v>
      </c>
      <c r="Q516" s="226">
        <v>0</v>
      </c>
      <c r="R516" s="226">
        <f>Q516*H516</f>
        <v>0</v>
      </c>
      <c r="S516" s="226">
        <v>0</v>
      </c>
      <c r="T516" s="227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28" t="s">
        <v>561</v>
      </c>
      <c r="AT516" s="228" t="s">
        <v>138</v>
      </c>
      <c r="AU516" s="228" t="s">
        <v>83</v>
      </c>
      <c r="AY516" s="19" t="s">
        <v>135</v>
      </c>
      <c r="BE516" s="229">
        <f>IF(N516="základní",J516,0)</f>
        <v>0</v>
      </c>
      <c r="BF516" s="229">
        <f>IF(N516="snížená",J516,0)</f>
        <v>0</v>
      </c>
      <c r="BG516" s="229">
        <f>IF(N516="zákl. přenesená",J516,0)</f>
        <v>0</v>
      </c>
      <c r="BH516" s="229">
        <f>IF(N516="sníž. přenesená",J516,0)</f>
        <v>0</v>
      </c>
      <c r="BI516" s="229">
        <f>IF(N516="nulová",J516,0)</f>
        <v>0</v>
      </c>
      <c r="BJ516" s="19" t="s">
        <v>143</v>
      </c>
      <c r="BK516" s="229">
        <f>ROUND(I516*H516,2)</f>
        <v>0</v>
      </c>
      <c r="BL516" s="19" t="s">
        <v>561</v>
      </c>
      <c r="BM516" s="228" t="s">
        <v>814</v>
      </c>
    </row>
    <row r="517" s="2" customFormat="1" ht="14.4" customHeight="1">
      <c r="A517" s="40"/>
      <c r="B517" s="41"/>
      <c r="C517" s="267" t="s">
        <v>815</v>
      </c>
      <c r="D517" s="267" t="s">
        <v>361</v>
      </c>
      <c r="E517" s="268" t="s">
        <v>816</v>
      </c>
      <c r="F517" s="269" t="s">
        <v>817</v>
      </c>
      <c r="G517" s="270" t="s">
        <v>165</v>
      </c>
      <c r="H517" s="271">
        <v>6</v>
      </c>
      <c r="I517" s="272"/>
      <c r="J517" s="273">
        <f>ROUND(I517*H517,2)</f>
        <v>0</v>
      </c>
      <c r="K517" s="269" t="s">
        <v>142</v>
      </c>
      <c r="L517" s="274"/>
      <c r="M517" s="275" t="s">
        <v>1</v>
      </c>
      <c r="N517" s="276" t="s">
        <v>40</v>
      </c>
      <c r="O517" s="94"/>
      <c r="P517" s="226">
        <f>O517*H517</f>
        <v>0</v>
      </c>
      <c r="Q517" s="226">
        <v>0.0041000000000000003</v>
      </c>
      <c r="R517" s="226">
        <f>Q517*H517</f>
        <v>0.024600000000000004</v>
      </c>
      <c r="S517" s="226">
        <v>0</v>
      </c>
      <c r="T517" s="227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28" t="s">
        <v>805</v>
      </c>
      <c r="AT517" s="228" t="s">
        <v>361</v>
      </c>
      <c r="AU517" s="228" t="s">
        <v>83</v>
      </c>
      <c r="AY517" s="19" t="s">
        <v>135</v>
      </c>
      <c r="BE517" s="229">
        <f>IF(N517="základní",J517,0)</f>
        <v>0</v>
      </c>
      <c r="BF517" s="229">
        <f>IF(N517="snížená",J517,0)</f>
        <v>0</v>
      </c>
      <c r="BG517" s="229">
        <f>IF(N517="zákl. přenesená",J517,0)</f>
        <v>0</v>
      </c>
      <c r="BH517" s="229">
        <f>IF(N517="sníž. přenesená",J517,0)</f>
        <v>0</v>
      </c>
      <c r="BI517" s="229">
        <f>IF(N517="nulová",J517,0)</f>
        <v>0</v>
      </c>
      <c r="BJ517" s="19" t="s">
        <v>143</v>
      </c>
      <c r="BK517" s="229">
        <f>ROUND(I517*H517,2)</f>
        <v>0</v>
      </c>
      <c r="BL517" s="19" t="s">
        <v>561</v>
      </c>
      <c r="BM517" s="228" t="s">
        <v>818</v>
      </c>
    </row>
    <row r="518" s="2" customFormat="1" ht="24.15" customHeight="1">
      <c r="A518" s="40"/>
      <c r="B518" s="41"/>
      <c r="C518" s="217" t="s">
        <v>819</v>
      </c>
      <c r="D518" s="217" t="s">
        <v>138</v>
      </c>
      <c r="E518" s="218" t="s">
        <v>812</v>
      </c>
      <c r="F518" s="219" t="s">
        <v>813</v>
      </c>
      <c r="G518" s="220" t="s">
        <v>165</v>
      </c>
      <c r="H518" s="221">
        <v>4</v>
      </c>
      <c r="I518" s="222"/>
      <c r="J518" s="223">
        <f>ROUND(I518*H518,2)</f>
        <v>0</v>
      </c>
      <c r="K518" s="219" t="s">
        <v>142</v>
      </c>
      <c r="L518" s="46"/>
      <c r="M518" s="224" t="s">
        <v>1</v>
      </c>
      <c r="N518" s="225" t="s">
        <v>40</v>
      </c>
      <c r="O518" s="94"/>
      <c r="P518" s="226">
        <f>O518*H518</f>
        <v>0</v>
      </c>
      <c r="Q518" s="226">
        <v>0</v>
      </c>
      <c r="R518" s="226">
        <f>Q518*H518</f>
        <v>0</v>
      </c>
      <c r="S518" s="226">
        <v>0</v>
      </c>
      <c r="T518" s="227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28" t="s">
        <v>561</v>
      </c>
      <c r="AT518" s="228" t="s">
        <v>138</v>
      </c>
      <c r="AU518" s="228" t="s">
        <v>83</v>
      </c>
      <c r="AY518" s="19" t="s">
        <v>135</v>
      </c>
      <c r="BE518" s="229">
        <f>IF(N518="základní",J518,0)</f>
        <v>0</v>
      </c>
      <c r="BF518" s="229">
        <f>IF(N518="snížená",J518,0)</f>
        <v>0</v>
      </c>
      <c r="BG518" s="229">
        <f>IF(N518="zákl. přenesená",J518,0)</f>
        <v>0</v>
      </c>
      <c r="BH518" s="229">
        <f>IF(N518="sníž. přenesená",J518,0)</f>
        <v>0</v>
      </c>
      <c r="BI518" s="229">
        <f>IF(N518="nulová",J518,0)</f>
        <v>0</v>
      </c>
      <c r="BJ518" s="19" t="s">
        <v>143</v>
      </c>
      <c r="BK518" s="229">
        <f>ROUND(I518*H518,2)</f>
        <v>0</v>
      </c>
      <c r="BL518" s="19" t="s">
        <v>561</v>
      </c>
      <c r="BM518" s="228" t="s">
        <v>820</v>
      </c>
    </row>
    <row r="519" s="2" customFormat="1" ht="14.4" customHeight="1">
      <c r="A519" s="40"/>
      <c r="B519" s="41"/>
      <c r="C519" s="267" t="s">
        <v>821</v>
      </c>
      <c r="D519" s="267" t="s">
        <v>361</v>
      </c>
      <c r="E519" s="268" t="s">
        <v>822</v>
      </c>
      <c r="F519" s="269" t="s">
        <v>823</v>
      </c>
      <c r="G519" s="270" t="s">
        <v>165</v>
      </c>
      <c r="H519" s="271">
        <v>4</v>
      </c>
      <c r="I519" s="272"/>
      <c r="J519" s="273">
        <f>ROUND(I519*H519,2)</f>
        <v>0</v>
      </c>
      <c r="K519" s="269" t="s">
        <v>142</v>
      </c>
      <c r="L519" s="274"/>
      <c r="M519" s="275" t="s">
        <v>1</v>
      </c>
      <c r="N519" s="276" t="s">
        <v>40</v>
      </c>
      <c r="O519" s="94"/>
      <c r="P519" s="226">
        <f>O519*H519</f>
        <v>0</v>
      </c>
      <c r="Q519" s="226">
        <v>0.0041000000000000003</v>
      </c>
      <c r="R519" s="226">
        <f>Q519*H519</f>
        <v>0.016400000000000001</v>
      </c>
      <c r="S519" s="226">
        <v>0</v>
      </c>
      <c r="T519" s="227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28" t="s">
        <v>805</v>
      </c>
      <c r="AT519" s="228" t="s">
        <v>361</v>
      </c>
      <c r="AU519" s="228" t="s">
        <v>83</v>
      </c>
      <c r="AY519" s="19" t="s">
        <v>135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19" t="s">
        <v>143</v>
      </c>
      <c r="BK519" s="229">
        <f>ROUND(I519*H519,2)</f>
        <v>0</v>
      </c>
      <c r="BL519" s="19" t="s">
        <v>561</v>
      </c>
      <c r="BM519" s="228" t="s">
        <v>824</v>
      </c>
    </row>
    <row r="520" s="2" customFormat="1" ht="14.4" customHeight="1">
      <c r="A520" s="40"/>
      <c r="B520" s="41"/>
      <c r="C520" s="267" t="s">
        <v>825</v>
      </c>
      <c r="D520" s="267" t="s">
        <v>361</v>
      </c>
      <c r="E520" s="268" t="s">
        <v>826</v>
      </c>
      <c r="F520" s="269" t="s">
        <v>827</v>
      </c>
      <c r="G520" s="270" t="s">
        <v>223</v>
      </c>
      <c r="H520" s="271">
        <v>400</v>
      </c>
      <c r="I520" s="272"/>
      <c r="J520" s="273">
        <f>ROUND(I520*H520,2)</f>
        <v>0</v>
      </c>
      <c r="K520" s="269" t="s">
        <v>1</v>
      </c>
      <c r="L520" s="274"/>
      <c r="M520" s="275" t="s">
        <v>1</v>
      </c>
      <c r="N520" s="276" t="s">
        <v>40</v>
      </c>
      <c r="O520" s="94"/>
      <c r="P520" s="226">
        <f>O520*H520</f>
        <v>0</v>
      </c>
      <c r="Q520" s="226">
        <v>0</v>
      </c>
      <c r="R520" s="226">
        <f>Q520*H520</f>
        <v>0</v>
      </c>
      <c r="S520" s="226">
        <v>0</v>
      </c>
      <c r="T520" s="227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28" t="s">
        <v>307</v>
      </c>
      <c r="AT520" s="228" t="s">
        <v>361</v>
      </c>
      <c r="AU520" s="228" t="s">
        <v>83</v>
      </c>
      <c r="AY520" s="19" t="s">
        <v>135</v>
      </c>
      <c r="BE520" s="229">
        <f>IF(N520="základní",J520,0)</f>
        <v>0</v>
      </c>
      <c r="BF520" s="229">
        <f>IF(N520="snížená",J520,0)</f>
        <v>0</v>
      </c>
      <c r="BG520" s="229">
        <f>IF(N520="zákl. přenesená",J520,0)</f>
        <v>0</v>
      </c>
      <c r="BH520" s="229">
        <f>IF(N520="sníž. přenesená",J520,0)</f>
        <v>0</v>
      </c>
      <c r="BI520" s="229">
        <f>IF(N520="nulová",J520,0)</f>
        <v>0</v>
      </c>
      <c r="BJ520" s="19" t="s">
        <v>143</v>
      </c>
      <c r="BK520" s="229">
        <f>ROUND(I520*H520,2)</f>
        <v>0</v>
      </c>
      <c r="BL520" s="19" t="s">
        <v>226</v>
      </c>
      <c r="BM520" s="228" t="s">
        <v>828</v>
      </c>
    </row>
    <row r="521" s="2" customFormat="1" ht="14.4" customHeight="1">
      <c r="A521" s="40"/>
      <c r="B521" s="41"/>
      <c r="C521" s="267" t="s">
        <v>829</v>
      </c>
      <c r="D521" s="267" t="s">
        <v>361</v>
      </c>
      <c r="E521" s="268" t="s">
        <v>830</v>
      </c>
      <c r="F521" s="269" t="s">
        <v>831</v>
      </c>
      <c r="G521" s="270" t="s">
        <v>165</v>
      </c>
      <c r="H521" s="271">
        <v>15</v>
      </c>
      <c r="I521" s="272"/>
      <c r="J521" s="273">
        <f>ROUND(I521*H521,2)</f>
        <v>0</v>
      </c>
      <c r="K521" s="269" t="s">
        <v>1</v>
      </c>
      <c r="L521" s="274"/>
      <c r="M521" s="275" t="s">
        <v>1</v>
      </c>
      <c r="N521" s="276" t="s">
        <v>40</v>
      </c>
      <c r="O521" s="94"/>
      <c r="P521" s="226">
        <f>O521*H521</f>
        <v>0</v>
      </c>
      <c r="Q521" s="226">
        <v>0</v>
      </c>
      <c r="R521" s="226">
        <f>Q521*H521</f>
        <v>0</v>
      </c>
      <c r="S521" s="226">
        <v>0</v>
      </c>
      <c r="T521" s="227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28" t="s">
        <v>307</v>
      </c>
      <c r="AT521" s="228" t="s">
        <v>361</v>
      </c>
      <c r="AU521" s="228" t="s">
        <v>83</v>
      </c>
      <c r="AY521" s="19" t="s">
        <v>135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9" t="s">
        <v>143</v>
      </c>
      <c r="BK521" s="229">
        <f>ROUND(I521*H521,2)</f>
        <v>0</v>
      </c>
      <c r="BL521" s="19" t="s">
        <v>226</v>
      </c>
      <c r="BM521" s="228" t="s">
        <v>832</v>
      </c>
    </row>
    <row r="522" s="2" customFormat="1" ht="14.4" customHeight="1">
      <c r="A522" s="40"/>
      <c r="B522" s="41"/>
      <c r="C522" s="267" t="s">
        <v>833</v>
      </c>
      <c r="D522" s="267" t="s">
        <v>361</v>
      </c>
      <c r="E522" s="268" t="s">
        <v>834</v>
      </c>
      <c r="F522" s="269" t="s">
        <v>835</v>
      </c>
      <c r="G522" s="270" t="s">
        <v>165</v>
      </c>
      <c r="H522" s="271">
        <v>6</v>
      </c>
      <c r="I522" s="272"/>
      <c r="J522" s="273">
        <f>ROUND(I522*H522,2)</f>
        <v>0</v>
      </c>
      <c r="K522" s="269" t="s">
        <v>1</v>
      </c>
      <c r="L522" s="274"/>
      <c r="M522" s="275" t="s">
        <v>1</v>
      </c>
      <c r="N522" s="276" t="s">
        <v>40</v>
      </c>
      <c r="O522" s="94"/>
      <c r="P522" s="226">
        <f>O522*H522</f>
        <v>0</v>
      </c>
      <c r="Q522" s="226">
        <v>0</v>
      </c>
      <c r="R522" s="226">
        <f>Q522*H522</f>
        <v>0</v>
      </c>
      <c r="S522" s="226">
        <v>0</v>
      </c>
      <c r="T522" s="227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28" t="s">
        <v>307</v>
      </c>
      <c r="AT522" s="228" t="s">
        <v>361</v>
      </c>
      <c r="AU522" s="228" t="s">
        <v>83</v>
      </c>
      <c r="AY522" s="19" t="s">
        <v>135</v>
      </c>
      <c r="BE522" s="229">
        <f>IF(N522="základní",J522,0)</f>
        <v>0</v>
      </c>
      <c r="BF522" s="229">
        <f>IF(N522="snížená",J522,0)</f>
        <v>0</v>
      </c>
      <c r="BG522" s="229">
        <f>IF(N522="zákl. přenesená",J522,0)</f>
        <v>0</v>
      </c>
      <c r="BH522" s="229">
        <f>IF(N522="sníž. přenesená",J522,0)</f>
        <v>0</v>
      </c>
      <c r="BI522" s="229">
        <f>IF(N522="nulová",J522,0)</f>
        <v>0</v>
      </c>
      <c r="BJ522" s="19" t="s">
        <v>143</v>
      </c>
      <c r="BK522" s="229">
        <f>ROUND(I522*H522,2)</f>
        <v>0</v>
      </c>
      <c r="BL522" s="19" t="s">
        <v>226</v>
      </c>
      <c r="BM522" s="228" t="s">
        <v>836</v>
      </c>
    </row>
    <row r="523" s="2" customFormat="1" ht="24.15" customHeight="1">
      <c r="A523" s="40"/>
      <c r="B523" s="41"/>
      <c r="C523" s="267" t="s">
        <v>837</v>
      </c>
      <c r="D523" s="267" t="s">
        <v>361</v>
      </c>
      <c r="E523" s="268" t="s">
        <v>838</v>
      </c>
      <c r="F523" s="269" t="s">
        <v>839</v>
      </c>
      <c r="G523" s="270" t="s">
        <v>165</v>
      </c>
      <c r="H523" s="271">
        <v>4</v>
      </c>
      <c r="I523" s="272"/>
      <c r="J523" s="273">
        <f>ROUND(I523*H523,2)</f>
        <v>0</v>
      </c>
      <c r="K523" s="269" t="s">
        <v>1</v>
      </c>
      <c r="L523" s="274"/>
      <c r="M523" s="275" t="s">
        <v>1</v>
      </c>
      <c r="N523" s="276" t="s">
        <v>40</v>
      </c>
      <c r="O523" s="94"/>
      <c r="P523" s="226">
        <f>O523*H523</f>
        <v>0</v>
      </c>
      <c r="Q523" s="226">
        <v>0</v>
      </c>
      <c r="R523" s="226">
        <f>Q523*H523</f>
        <v>0</v>
      </c>
      <c r="S523" s="226">
        <v>0</v>
      </c>
      <c r="T523" s="227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28" t="s">
        <v>307</v>
      </c>
      <c r="AT523" s="228" t="s">
        <v>361</v>
      </c>
      <c r="AU523" s="228" t="s">
        <v>83</v>
      </c>
      <c r="AY523" s="19" t="s">
        <v>135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9" t="s">
        <v>143</v>
      </c>
      <c r="BK523" s="229">
        <f>ROUND(I523*H523,2)</f>
        <v>0</v>
      </c>
      <c r="BL523" s="19" t="s">
        <v>226</v>
      </c>
      <c r="BM523" s="228" t="s">
        <v>840</v>
      </c>
    </row>
    <row r="524" s="2" customFormat="1" ht="14.4" customHeight="1">
      <c r="A524" s="40"/>
      <c r="B524" s="41"/>
      <c r="C524" s="267" t="s">
        <v>841</v>
      </c>
      <c r="D524" s="267" t="s">
        <v>361</v>
      </c>
      <c r="E524" s="268" t="s">
        <v>842</v>
      </c>
      <c r="F524" s="269" t="s">
        <v>843</v>
      </c>
      <c r="G524" s="270" t="s">
        <v>165</v>
      </c>
      <c r="H524" s="271">
        <v>2</v>
      </c>
      <c r="I524" s="272"/>
      <c r="J524" s="273">
        <f>ROUND(I524*H524,2)</f>
        <v>0</v>
      </c>
      <c r="K524" s="269" t="s">
        <v>1</v>
      </c>
      <c r="L524" s="274"/>
      <c r="M524" s="275" t="s">
        <v>1</v>
      </c>
      <c r="N524" s="276" t="s">
        <v>40</v>
      </c>
      <c r="O524" s="94"/>
      <c r="P524" s="226">
        <f>O524*H524</f>
        <v>0</v>
      </c>
      <c r="Q524" s="226">
        <v>0</v>
      </c>
      <c r="R524" s="226">
        <f>Q524*H524</f>
        <v>0</v>
      </c>
      <c r="S524" s="226">
        <v>0</v>
      </c>
      <c r="T524" s="227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28" t="s">
        <v>307</v>
      </c>
      <c r="AT524" s="228" t="s">
        <v>361</v>
      </c>
      <c r="AU524" s="228" t="s">
        <v>83</v>
      </c>
      <c r="AY524" s="19" t="s">
        <v>135</v>
      </c>
      <c r="BE524" s="229">
        <f>IF(N524="základní",J524,0)</f>
        <v>0</v>
      </c>
      <c r="BF524" s="229">
        <f>IF(N524="snížená",J524,0)</f>
        <v>0</v>
      </c>
      <c r="BG524" s="229">
        <f>IF(N524="zákl. přenesená",J524,0)</f>
        <v>0</v>
      </c>
      <c r="BH524" s="229">
        <f>IF(N524="sníž. přenesená",J524,0)</f>
        <v>0</v>
      </c>
      <c r="BI524" s="229">
        <f>IF(N524="nulová",J524,0)</f>
        <v>0</v>
      </c>
      <c r="BJ524" s="19" t="s">
        <v>143</v>
      </c>
      <c r="BK524" s="229">
        <f>ROUND(I524*H524,2)</f>
        <v>0</v>
      </c>
      <c r="BL524" s="19" t="s">
        <v>226</v>
      </c>
      <c r="BM524" s="228" t="s">
        <v>844</v>
      </c>
    </row>
    <row r="525" s="2" customFormat="1" ht="14.4" customHeight="1">
      <c r="A525" s="40"/>
      <c r="B525" s="41"/>
      <c r="C525" s="267" t="s">
        <v>845</v>
      </c>
      <c r="D525" s="267" t="s">
        <v>361</v>
      </c>
      <c r="E525" s="268" t="s">
        <v>846</v>
      </c>
      <c r="F525" s="269" t="s">
        <v>847</v>
      </c>
      <c r="G525" s="270" t="s">
        <v>165</v>
      </c>
      <c r="H525" s="271">
        <v>10</v>
      </c>
      <c r="I525" s="272"/>
      <c r="J525" s="273">
        <f>ROUND(I525*H525,2)</f>
        <v>0</v>
      </c>
      <c r="K525" s="269" t="s">
        <v>1</v>
      </c>
      <c r="L525" s="274"/>
      <c r="M525" s="275" t="s">
        <v>1</v>
      </c>
      <c r="N525" s="276" t="s">
        <v>40</v>
      </c>
      <c r="O525" s="94"/>
      <c r="P525" s="226">
        <f>O525*H525</f>
        <v>0</v>
      </c>
      <c r="Q525" s="226">
        <v>0</v>
      </c>
      <c r="R525" s="226">
        <f>Q525*H525</f>
        <v>0</v>
      </c>
      <c r="S525" s="226">
        <v>0</v>
      </c>
      <c r="T525" s="227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28" t="s">
        <v>307</v>
      </c>
      <c r="AT525" s="228" t="s">
        <v>361</v>
      </c>
      <c r="AU525" s="228" t="s">
        <v>83</v>
      </c>
      <c r="AY525" s="19" t="s">
        <v>135</v>
      </c>
      <c r="BE525" s="229">
        <f>IF(N525="základní",J525,0)</f>
        <v>0</v>
      </c>
      <c r="BF525" s="229">
        <f>IF(N525="snížená",J525,0)</f>
        <v>0</v>
      </c>
      <c r="BG525" s="229">
        <f>IF(N525="zákl. přenesená",J525,0)</f>
        <v>0</v>
      </c>
      <c r="BH525" s="229">
        <f>IF(N525="sníž. přenesená",J525,0)</f>
        <v>0</v>
      </c>
      <c r="BI525" s="229">
        <f>IF(N525="nulová",J525,0)</f>
        <v>0</v>
      </c>
      <c r="BJ525" s="19" t="s">
        <v>143</v>
      </c>
      <c r="BK525" s="229">
        <f>ROUND(I525*H525,2)</f>
        <v>0</v>
      </c>
      <c r="BL525" s="19" t="s">
        <v>226</v>
      </c>
      <c r="BM525" s="228" t="s">
        <v>848</v>
      </c>
    </row>
    <row r="526" s="2" customFormat="1" ht="14.4" customHeight="1">
      <c r="A526" s="40"/>
      <c r="B526" s="41"/>
      <c r="C526" s="267" t="s">
        <v>849</v>
      </c>
      <c r="D526" s="267" t="s">
        <v>361</v>
      </c>
      <c r="E526" s="268" t="s">
        <v>850</v>
      </c>
      <c r="F526" s="269" t="s">
        <v>851</v>
      </c>
      <c r="G526" s="270" t="s">
        <v>165</v>
      </c>
      <c r="H526" s="271">
        <v>6</v>
      </c>
      <c r="I526" s="272"/>
      <c r="J526" s="273">
        <f>ROUND(I526*H526,2)</f>
        <v>0</v>
      </c>
      <c r="K526" s="269" t="s">
        <v>1</v>
      </c>
      <c r="L526" s="274"/>
      <c r="M526" s="275" t="s">
        <v>1</v>
      </c>
      <c r="N526" s="276" t="s">
        <v>40</v>
      </c>
      <c r="O526" s="94"/>
      <c r="P526" s="226">
        <f>O526*H526</f>
        <v>0</v>
      </c>
      <c r="Q526" s="226">
        <v>0</v>
      </c>
      <c r="R526" s="226">
        <f>Q526*H526</f>
        <v>0</v>
      </c>
      <c r="S526" s="226">
        <v>0</v>
      </c>
      <c r="T526" s="227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28" t="s">
        <v>307</v>
      </c>
      <c r="AT526" s="228" t="s">
        <v>361</v>
      </c>
      <c r="AU526" s="228" t="s">
        <v>83</v>
      </c>
      <c r="AY526" s="19" t="s">
        <v>135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19" t="s">
        <v>143</v>
      </c>
      <c r="BK526" s="229">
        <f>ROUND(I526*H526,2)</f>
        <v>0</v>
      </c>
      <c r="BL526" s="19" t="s">
        <v>226</v>
      </c>
      <c r="BM526" s="228" t="s">
        <v>852</v>
      </c>
    </row>
    <row r="527" s="2" customFormat="1" ht="14.4" customHeight="1">
      <c r="A527" s="40"/>
      <c r="B527" s="41"/>
      <c r="C527" s="267" t="s">
        <v>853</v>
      </c>
      <c r="D527" s="267" t="s">
        <v>361</v>
      </c>
      <c r="E527" s="268" t="s">
        <v>854</v>
      </c>
      <c r="F527" s="269" t="s">
        <v>855</v>
      </c>
      <c r="G527" s="270" t="s">
        <v>165</v>
      </c>
      <c r="H527" s="271">
        <v>15</v>
      </c>
      <c r="I527" s="272"/>
      <c r="J527" s="273">
        <f>ROUND(I527*H527,2)</f>
        <v>0</v>
      </c>
      <c r="K527" s="269" t="s">
        <v>1</v>
      </c>
      <c r="L527" s="274"/>
      <c r="M527" s="275" t="s">
        <v>1</v>
      </c>
      <c r="N527" s="276" t="s">
        <v>40</v>
      </c>
      <c r="O527" s="94"/>
      <c r="P527" s="226">
        <f>O527*H527</f>
        <v>0</v>
      </c>
      <c r="Q527" s="226">
        <v>0</v>
      </c>
      <c r="R527" s="226">
        <f>Q527*H527</f>
        <v>0</v>
      </c>
      <c r="S527" s="226">
        <v>0</v>
      </c>
      <c r="T527" s="227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28" t="s">
        <v>307</v>
      </c>
      <c r="AT527" s="228" t="s">
        <v>361</v>
      </c>
      <c r="AU527" s="228" t="s">
        <v>83</v>
      </c>
      <c r="AY527" s="19" t="s">
        <v>135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9" t="s">
        <v>143</v>
      </c>
      <c r="BK527" s="229">
        <f>ROUND(I527*H527,2)</f>
        <v>0</v>
      </c>
      <c r="BL527" s="19" t="s">
        <v>226</v>
      </c>
      <c r="BM527" s="228" t="s">
        <v>856</v>
      </c>
    </row>
    <row r="528" s="2" customFormat="1" ht="14.4" customHeight="1">
      <c r="A528" s="40"/>
      <c r="B528" s="41"/>
      <c r="C528" s="267" t="s">
        <v>857</v>
      </c>
      <c r="D528" s="267" t="s">
        <v>361</v>
      </c>
      <c r="E528" s="268" t="s">
        <v>858</v>
      </c>
      <c r="F528" s="269" t="s">
        <v>859</v>
      </c>
      <c r="G528" s="270" t="s">
        <v>165</v>
      </c>
      <c r="H528" s="271">
        <v>25</v>
      </c>
      <c r="I528" s="272"/>
      <c r="J528" s="273">
        <f>ROUND(I528*H528,2)</f>
        <v>0</v>
      </c>
      <c r="K528" s="269" t="s">
        <v>1</v>
      </c>
      <c r="L528" s="274"/>
      <c r="M528" s="275" t="s">
        <v>1</v>
      </c>
      <c r="N528" s="276" t="s">
        <v>40</v>
      </c>
      <c r="O528" s="94"/>
      <c r="P528" s="226">
        <f>O528*H528</f>
        <v>0</v>
      </c>
      <c r="Q528" s="226">
        <v>0</v>
      </c>
      <c r="R528" s="226">
        <f>Q528*H528</f>
        <v>0</v>
      </c>
      <c r="S528" s="226">
        <v>0</v>
      </c>
      <c r="T528" s="227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28" t="s">
        <v>307</v>
      </c>
      <c r="AT528" s="228" t="s">
        <v>361</v>
      </c>
      <c r="AU528" s="228" t="s">
        <v>83</v>
      </c>
      <c r="AY528" s="19" t="s">
        <v>135</v>
      </c>
      <c r="BE528" s="229">
        <f>IF(N528="základní",J528,0)</f>
        <v>0</v>
      </c>
      <c r="BF528" s="229">
        <f>IF(N528="snížená",J528,0)</f>
        <v>0</v>
      </c>
      <c r="BG528" s="229">
        <f>IF(N528="zákl. přenesená",J528,0)</f>
        <v>0</v>
      </c>
      <c r="BH528" s="229">
        <f>IF(N528="sníž. přenesená",J528,0)</f>
        <v>0</v>
      </c>
      <c r="BI528" s="229">
        <f>IF(N528="nulová",J528,0)</f>
        <v>0</v>
      </c>
      <c r="BJ528" s="19" t="s">
        <v>143</v>
      </c>
      <c r="BK528" s="229">
        <f>ROUND(I528*H528,2)</f>
        <v>0</v>
      </c>
      <c r="BL528" s="19" t="s">
        <v>226</v>
      </c>
      <c r="BM528" s="228" t="s">
        <v>860</v>
      </c>
    </row>
    <row r="529" s="2" customFormat="1" ht="24.15" customHeight="1">
      <c r="A529" s="40"/>
      <c r="B529" s="41"/>
      <c r="C529" s="267" t="s">
        <v>861</v>
      </c>
      <c r="D529" s="267" t="s">
        <v>361</v>
      </c>
      <c r="E529" s="268" t="s">
        <v>862</v>
      </c>
      <c r="F529" s="269" t="s">
        <v>863</v>
      </c>
      <c r="G529" s="270" t="s">
        <v>864</v>
      </c>
      <c r="H529" s="271">
        <v>1</v>
      </c>
      <c r="I529" s="272"/>
      <c r="J529" s="273">
        <f>ROUND(I529*H529,2)</f>
        <v>0</v>
      </c>
      <c r="K529" s="269" t="s">
        <v>1</v>
      </c>
      <c r="L529" s="274"/>
      <c r="M529" s="275" t="s">
        <v>1</v>
      </c>
      <c r="N529" s="276" t="s">
        <v>40</v>
      </c>
      <c r="O529" s="94"/>
      <c r="P529" s="226">
        <f>O529*H529</f>
        <v>0</v>
      </c>
      <c r="Q529" s="226">
        <v>0</v>
      </c>
      <c r="R529" s="226">
        <f>Q529*H529</f>
        <v>0</v>
      </c>
      <c r="S529" s="226">
        <v>0</v>
      </c>
      <c r="T529" s="227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28" t="s">
        <v>307</v>
      </c>
      <c r="AT529" s="228" t="s">
        <v>361</v>
      </c>
      <c r="AU529" s="228" t="s">
        <v>83</v>
      </c>
      <c r="AY529" s="19" t="s">
        <v>135</v>
      </c>
      <c r="BE529" s="229">
        <f>IF(N529="základní",J529,0)</f>
        <v>0</v>
      </c>
      <c r="BF529" s="229">
        <f>IF(N529="snížená",J529,0)</f>
        <v>0</v>
      </c>
      <c r="BG529" s="229">
        <f>IF(N529="zákl. přenesená",J529,0)</f>
        <v>0</v>
      </c>
      <c r="BH529" s="229">
        <f>IF(N529="sníž. přenesená",J529,0)</f>
        <v>0</v>
      </c>
      <c r="BI529" s="229">
        <f>IF(N529="nulová",J529,0)</f>
        <v>0</v>
      </c>
      <c r="BJ529" s="19" t="s">
        <v>143</v>
      </c>
      <c r="BK529" s="229">
        <f>ROUND(I529*H529,2)</f>
        <v>0</v>
      </c>
      <c r="BL529" s="19" t="s">
        <v>226</v>
      </c>
      <c r="BM529" s="228" t="s">
        <v>865</v>
      </c>
    </row>
    <row r="530" s="2" customFormat="1" ht="14.4" customHeight="1">
      <c r="A530" s="40"/>
      <c r="B530" s="41"/>
      <c r="C530" s="267" t="s">
        <v>866</v>
      </c>
      <c r="D530" s="267" t="s">
        <v>361</v>
      </c>
      <c r="E530" s="268" t="s">
        <v>867</v>
      </c>
      <c r="F530" s="269" t="s">
        <v>868</v>
      </c>
      <c r="G530" s="270" t="s">
        <v>165</v>
      </c>
      <c r="H530" s="271">
        <v>21</v>
      </c>
      <c r="I530" s="272"/>
      <c r="J530" s="273">
        <f>ROUND(I530*H530,2)</f>
        <v>0</v>
      </c>
      <c r="K530" s="269" t="s">
        <v>1</v>
      </c>
      <c r="L530" s="274"/>
      <c r="M530" s="275" t="s">
        <v>1</v>
      </c>
      <c r="N530" s="276" t="s">
        <v>40</v>
      </c>
      <c r="O530" s="94"/>
      <c r="P530" s="226">
        <f>O530*H530</f>
        <v>0</v>
      </c>
      <c r="Q530" s="226">
        <v>0</v>
      </c>
      <c r="R530" s="226">
        <f>Q530*H530</f>
        <v>0</v>
      </c>
      <c r="S530" s="226">
        <v>0</v>
      </c>
      <c r="T530" s="227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28" t="s">
        <v>307</v>
      </c>
      <c r="AT530" s="228" t="s">
        <v>361</v>
      </c>
      <c r="AU530" s="228" t="s">
        <v>83</v>
      </c>
      <c r="AY530" s="19" t="s">
        <v>135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19" t="s">
        <v>143</v>
      </c>
      <c r="BK530" s="229">
        <f>ROUND(I530*H530,2)</f>
        <v>0</v>
      </c>
      <c r="BL530" s="19" t="s">
        <v>226</v>
      </c>
      <c r="BM530" s="228" t="s">
        <v>869</v>
      </c>
    </row>
    <row r="531" s="2" customFormat="1" ht="37.8" customHeight="1">
      <c r="A531" s="40"/>
      <c r="B531" s="41"/>
      <c r="C531" s="267" t="s">
        <v>870</v>
      </c>
      <c r="D531" s="267" t="s">
        <v>361</v>
      </c>
      <c r="E531" s="268" t="s">
        <v>871</v>
      </c>
      <c r="F531" s="269" t="s">
        <v>872</v>
      </c>
      <c r="G531" s="270" t="s">
        <v>873</v>
      </c>
      <c r="H531" s="271">
        <v>42</v>
      </c>
      <c r="I531" s="272"/>
      <c r="J531" s="273">
        <f>ROUND(I531*H531,2)</f>
        <v>0</v>
      </c>
      <c r="K531" s="269" t="s">
        <v>1</v>
      </c>
      <c r="L531" s="274"/>
      <c r="M531" s="275" t="s">
        <v>1</v>
      </c>
      <c r="N531" s="276" t="s">
        <v>40</v>
      </c>
      <c r="O531" s="94"/>
      <c r="P531" s="226">
        <f>O531*H531</f>
        <v>0</v>
      </c>
      <c r="Q531" s="226">
        <v>0</v>
      </c>
      <c r="R531" s="226">
        <f>Q531*H531</f>
        <v>0</v>
      </c>
      <c r="S531" s="226">
        <v>0</v>
      </c>
      <c r="T531" s="227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28" t="s">
        <v>307</v>
      </c>
      <c r="AT531" s="228" t="s">
        <v>361</v>
      </c>
      <c r="AU531" s="228" t="s">
        <v>83</v>
      </c>
      <c r="AY531" s="19" t="s">
        <v>135</v>
      </c>
      <c r="BE531" s="229">
        <f>IF(N531="základní",J531,0)</f>
        <v>0</v>
      </c>
      <c r="BF531" s="229">
        <f>IF(N531="snížená",J531,0)</f>
        <v>0</v>
      </c>
      <c r="BG531" s="229">
        <f>IF(N531="zákl. přenesená",J531,0)</f>
        <v>0</v>
      </c>
      <c r="BH531" s="229">
        <f>IF(N531="sníž. přenesená",J531,0)</f>
        <v>0</v>
      </c>
      <c r="BI531" s="229">
        <f>IF(N531="nulová",J531,0)</f>
        <v>0</v>
      </c>
      <c r="BJ531" s="19" t="s">
        <v>143</v>
      </c>
      <c r="BK531" s="229">
        <f>ROUND(I531*H531,2)</f>
        <v>0</v>
      </c>
      <c r="BL531" s="19" t="s">
        <v>226</v>
      </c>
      <c r="BM531" s="228" t="s">
        <v>874</v>
      </c>
    </row>
    <row r="532" s="2" customFormat="1" ht="24.15" customHeight="1">
      <c r="A532" s="40"/>
      <c r="B532" s="41"/>
      <c r="C532" s="267" t="s">
        <v>875</v>
      </c>
      <c r="D532" s="267" t="s">
        <v>361</v>
      </c>
      <c r="E532" s="268" t="s">
        <v>876</v>
      </c>
      <c r="F532" s="269" t="s">
        <v>877</v>
      </c>
      <c r="G532" s="270" t="s">
        <v>165</v>
      </c>
      <c r="H532" s="271">
        <v>42</v>
      </c>
      <c r="I532" s="272"/>
      <c r="J532" s="273">
        <f>ROUND(I532*H532,2)</f>
        <v>0</v>
      </c>
      <c r="K532" s="269" t="s">
        <v>1</v>
      </c>
      <c r="L532" s="274"/>
      <c r="M532" s="275" t="s">
        <v>1</v>
      </c>
      <c r="N532" s="276" t="s">
        <v>40</v>
      </c>
      <c r="O532" s="94"/>
      <c r="P532" s="226">
        <f>O532*H532</f>
        <v>0</v>
      </c>
      <c r="Q532" s="226">
        <v>0</v>
      </c>
      <c r="R532" s="226">
        <f>Q532*H532</f>
        <v>0</v>
      </c>
      <c r="S532" s="226">
        <v>0</v>
      </c>
      <c r="T532" s="227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28" t="s">
        <v>307</v>
      </c>
      <c r="AT532" s="228" t="s">
        <v>361</v>
      </c>
      <c r="AU532" s="228" t="s">
        <v>83</v>
      </c>
      <c r="AY532" s="19" t="s">
        <v>135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19" t="s">
        <v>143</v>
      </c>
      <c r="BK532" s="229">
        <f>ROUND(I532*H532,2)</f>
        <v>0</v>
      </c>
      <c r="BL532" s="19" t="s">
        <v>226</v>
      </c>
      <c r="BM532" s="228" t="s">
        <v>878</v>
      </c>
    </row>
    <row r="533" s="2" customFormat="1" ht="14.4" customHeight="1">
      <c r="A533" s="40"/>
      <c r="B533" s="41"/>
      <c r="C533" s="267" t="s">
        <v>879</v>
      </c>
      <c r="D533" s="267" t="s">
        <v>361</v>
      </c>
      <c r="E533" s="268" t="s">
        <v>880</v>
      </c>
      <c r="F533" s="269" t="s">
        <v>881</v>
      </c>
      <c r="G533" s="270" t="s">
        <v>165</v>
      </c>
      <c r="H533" s="271">
        <v>11</v>
      </c>
      <c r="I533" s="272"/>
      <c r="J533" s="273">
        <f>ROUND(I533*H533,2)</f>
        <v>0</v>
      </c>
      <c r="K533" s="269" t="s">
        <v>1</v>
      </c>
      <c r="L533" s="274"/>
      <c r="M533" s="275" t="s">
        <v>1</v>
      </c>
      <c r="N533" s="276" t="s">
        <v>40</v>
      </c>
      <c r="O533" s="94"/>
      <c r="P533" s="226">
        <f>O533*H533</f>
        <v>0</v>
      </c>
      <c r="Q533" s="226">
        <v>0</v>
      </c>
      <c r="R533" s="226">
        <f>Q533*H533</f>
        <v>0</v>
      </c>
      <c r="S533" s="226">
        <v>0</v>
      </c>
      <c r="T533" s="227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28" t="s">
        <v>307</v>
      </c>
      <c r="AT533" s="228" t="s">
        <v>361</v>
      </c>
      <c r="AU533" s="228" t="s">
        <v>83</v>
      </c>
      <c r="AY533" s="19" t="s">
        <v>135</v>
      </c>
      <c r="BE533" s="229">
        <f>IF(N533="základní",J533,0)</f>
        <v>0</v>
      </c>
      <c r="BF533" s="229">
        <f>IF(N533="snížená",J533,0)</f>
        <v>0</v>
      </c>
      <c r="BG533" s="229">
        <f>IF(N533="zákl. přenesená",J533,0)</f>
        <v>0</v>
      </c>
      <c r="BH533" s="229">
        <f>IF(N533="sníž. přenesená",J533,0)</f>
        <v>0</v>
      </c>
      <c r="BI533" s="229">
        <f>IF(N533="nulová",J533,0)</f>
        <v>0</v>
      </c>
      <c r="BJ533" s="19" t="s">
        <v>143</v>
      </c>
      <c r="BK533" s="229">
        <f>ROUND(I533*H533,2)</f>
        <v>0</v>
      </c>
      <c r="BL533" s="19" t="s">
        <v>226</v>
      </c>
      <c r="BM533" s="228" t="s">
        <v>882</v>
      </c>
    </row>
    <row r="534" s="2" customFormat="1" ht="14.4" customHeight="1">
      <c r="A534" s="40"/>
      <c r="B534" s="41"/>
      <c r="C534" s="267" t="s">
        <v>883</v>
      </c>
      <c r="D534" s="267" t="s">
        <v>361</v>
      </c>
      <c r="E534" s="268" t="s">
        <v>884</v>
      </c>
      <c r="F534" s="269" t="s">
        <v>885</v>
      </c>
      <c r="G534" s="270" t="s">
        <v>165</v>
      </c>
      <c r="H534" s="271">
        <v>21</v>
      </c>
      <c r="I534" s="272"/>
      <c r="J534" s="273">
        <f>ROUND(I534*H534,2)</f>
        <v>0</v>
      </c>
      <c r="K534" s="269" t="s">
        <v>1</v>
      </c>
      <c r="L534" s="274"/>
      <c r="M534" s="275" t="s">
        <v>1</v>
      </c>
      <c r="N534" s="276" t="s">
        <v>40</v>
      </c>
      <c r="O534" s="94"/>
      <c r="P534" s="226">
        <f>O534*H534</f>
        <v>0</v>
      </c>
      <c r="Q534" s="226">
        <v>0</v>
      </c>
      <c r="R534" s="226">
        <f>Q534*H534</f>
        <v>0</v>
      </c>
      <c r="S534" s="226">
        <v>0</v>
      </c>
      <c r="T534" s="227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28" t="s">
        <v>307</v>
      </c>
      <c r="AT534" s="228" t="s">
        <v>361</v>
      </c>
      <c r="AU534" s="228" t="s">
        <v>83</v>
      </c>
      <c r="AY534" s="19" t="s">
        <v>135</v>
      </c>
      <c r="BE534" s="229">
        <f>IF(N534="základní",J534,0)</f>
        <v>0</v>
      </c>
      <c r="BF534" s="229">
        <f>IF(N534="snížená",J534,0)</f>
        <v>0</v>
      </c>
      <c r="BG534" s="229">
        <f>IF(N534="zákl. přenesená",J534,0)</f>
        <v>0</v>
      </c>
      <c r="BH534" s="229">
        <f>IF(N534="sníž. přenesená",J534,0)</f>
        <v>0</v>
      </c>
      <c r="BI534" s="229">
        <f>IF(N534="nulová",J534,0)</f>
        <v>0</v>
      </c>
      <c r="BJ534" s="19" t="s">
        <v>143</v>
      </c>
      <c r="BK534" s="229">
        <f>ROUND(I534*H534,2)</f>
        <v>0</v>
      </c>
      <c r="BL534" s="19" t="s">
        <v>226</v>
      </c>
      <c r="BM534" s="228" t="s">
        <v>886</v>
      </c>
    </row>
    <row r="535" s="2" customFormat="1" ht="24.15" customHeight="1">
      <c r="A535" s="40"/>
      <c r="B535" s="41"/>
      <c r="C535" s="267" t="s">
        <v>887</v>
      </c>
      <c r="D535" s="267" t="s">
        <v>361</v>
      </c>
      <c r="E535" s="268" t="s">
        <v>888</v>
      </c>
      <c r="F535" s="269" t="s">
        <v>889</v>
      </c>
      <c r="G535" s="270" t="s">
        <v>165</v>
      </c>
      <c r="H535" s="271">
        <v>10</v>
      </c>
      <c r="I535" s="272"/>
      <c r="J535" s="273">
        <f>ROUND(I535*H535,2)</f>
        <v>0</v>
      </c>
      <c r="K535" s="269" t="s">
        <v>1</v>
      </c>
      <c r="L535" s="274"/>
      <c r="M535" s="275" t="s">
        <v>1</v>
      </c>
      <c r="N535" s="276" t="s">
        <v>40</v>
      </c>
      <c r="O535" s="94"/>
      <c r="P535" s="226">
        <f>O535*H535</f>
        <v>0</v>
      </c>
      <c r="Q535" s="226">
        <v>0</v>
      </c>
      <c r="R535" s="226">
        <f>Q535*H535</f>
        <v>0</v>
      </c>
      <c r="S535" s="226">
        <v>0</v>
      </c>
      <c r="T535" s="227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28" t="s">
        <v>307</v>
      </c>
      <c r="AT535" s="228" t="s">
        <v>361</v>
      </c>
      <c r="AU535" s="228" t="s">
        <v>83</v>
      </c>
      <c r="AY535" s="19" t="s">
        <v>135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9" t="s">
        <v>143</v>
      </c>
      <c r="BK535" s="229">
        <f>ROUND(I535*H535,2)</f>
        <v>0</v>
      </c>
      <c r="BL535" s="19" t="s">
        <v>226</v>
      </c>
      <c r="BM535" s="228" t="s">
        <v>890</v>
      </c>
    </row>
    <row r="536" s="2" customFormat="1" ht="24.15" customHeight="1">
      <c r="A536" s="40"/>
      <c r="B536" s="41"/>
      <c r="C536" s="267" t="s">
        <v>891</v>
      </c>
      <c r="D536" s="267" t="s">
        <v>361</v>
      </c>
      <c r="E536" s="268" t="s">
        <v>892</v>
      </c>
      <c r="F536" s="269" t="s">
        <v>893</v>
      </c>
      <c r="G536" s="270" t="s">
        <v>864</v>
      </c>
      <c r="H536" s="271">
        <v>1</v>
      </c>
      <c r="I536" s="272"/>
      <c r="J536" s="273">
        <f>ROUND(I536*H536,2)</f>
        <v>0</v>
      </c>
      <c r="K536" s="269" t="s">
        <v>1</v>
      </c>
      <c r="L536" s="274"/>
      <c r="M536" s="275" t="s">
        <v>1</v>
      </c>
      <c r="N536" s="276" t="s">
        <v>40</v>
      </c>
      <c r="O536" s="94"/>
      <c r="P536" s="226">
        <f>O536*H536</f>
        <v>0</v>
      </c>
      <c r="Q536" s="226">
        <v>0</v>
      </c>
      <c r="R536" s="226">
        <f>Q536*H536</f>
        <v>0</v>
      </c>
      <c r="S536" s="226">
        <v>0</v>
      </c>
      <c r="T536" s="227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28" t="s">
        <v>307</v>
      </c>
      <c r="AT536" s="228" t="s">
        <v>361</v>
      </c>
      <c r="AU536" s="228" t="s">
        <v>83</v>
      </c>
      <c r="AY536" s="19" t="s">
        <v>135</v>
      </c>
      <c r="BE536" s="229">
        <f>IF(N536="základní",J536,0)</f>
        <v>0</v>
      </c>
      <c r="BF536" s="229">
        <f>IF(N536="snížená",J536,0)</f>
        <v>0</v>
      </c>
      <c r="BG536" s="229">
        <f>IF(N536="zákl. přenesená",J536,0)</f>
        <v>0</v>
      </c>
      <c r="BH536" s="229">
        <f>IF(N536="sníž. přenesená",J536,0)</f>
        <v>0</v>
      </c>
      <c r="BI536" s="229">
        <f>IF(N536="nulová",J536,0)</f>
        <v>0</v>
      </c>
      <c r="BJ536" s="19" t="s">
        <v>143</v>
      </c>
      <c r="BK536" s="229">
        <f>ROUND(I536*H536,2)</f>
        <v>0</v>
      </c>
      <c r="BL536" s="19" t="s">
        <v>226</v>
      </c>
      <c r="BM536" s="228" t="s">
        <v>894</v>
      </c>
    </row>
    <row r="537" s="2" customFormat="1" ht="14.4" customHeight="1">
      <c r="A537" s="40"/>
      <c r="B537" s="41"/>
      <c r="C537" s="267" t="s">
        <v>895</v>
      </c>
      <c r="D537" s="267" t="s">
        <v>361</v>
      </c>
      <c r="E537" s="268" t="s">
        <v>896</v>
      </c>
      <c r="F537" s="269" t="s">
        <v>897</v>
      </c>
      <c r="G537" s="270" t="s">
        <v>223</v>
      </c>
      <c r="H537" s="271">
        <v>35</v>
      </c>
      <c r="I537" s="272"/>
      <c r="J537" s="273">
        <f>ROUND(I537*H537,2)</f>
        <v>0</v>
      </c>
      <c r="K537" s="269" t="s">
        <v>1</v>
      </c>
      <c r="L537" s="274"/>
      <c r="M537" s="275" t="s">
        <v>1</v>
      </c>
      <c r="N537" s="276" t="s">
        <v>40</v>
      </c>
      <c r="O537" s="94"/>
      <c r="P537" s="226">
        <f>O537*H537</f>
        <v>0</v>
      </c>
      <c r="Q537" s="226">
        <v>0</v>
      </c>
      <c r="R537" s="226">
        <f>Q537*H537</f>
        <v>0</v>
      </c>
      <c r="S537" s="226">
        <v>0</v>
      </c>
      <c r="T537" s="227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28" t="s">
        <v>307</v>
      </c>
      <c r="AT537" s="228" t="s">
        <v>361</v>
      </c>
      <c r="AU537" s="228" t="s">
        <v>83</v>
      </c>
      <c r="AY537" s="19" t="s">
        <v>135</v>
      </c>
      <c r="BE537" s="229">
        <f>IF(N537="základní",J537,0)</f>
        <v>0</v>
      </c>
      <c r="BF537" s="229">
        <f>IF(N537="snížená",J537,0)</f>
        <v>0</v>
      </c>
      <c r="BG537" s="229">
        <f>IF(N537="zákl. přenesená",J537,0)</f>
        <v>0</v>
      </c>
      <c r="BH537" s="229">
        <f>IF(N537="sníž. přenesená",J537,0)</f>
        <v>0</v>
      </c>
      <c r="BI537" s="229">
        <f>IF(N537="nulová",J537,0)</f>
        <v>0</v>
      </c>
      <c r="BJ537" s="19" t="s">
        <v>143</v>
      </c>
      <c r="BK537" s="229">
        <f>ROUND(I537*H537,2)</f>
        <v>0</v>
      </c>
      <c r="BL537" s="19" t="s">
        <v>226</v>
      </c>
      <c r="BM537" s="228" t="s">
        <v>898</v>
      </c>
    </row>
    <row r="538" s="2" customFormat="1" ht="14.4" customHeight="1">
      <c r="A538" s="40"/>
      <c r="B538" s="41"/>
      <c r="C538" s="267" t="s">
        <v>899</v>
      </c>
      <c r="D538" s="267" t="s">
        <v>361</v>
      </c>
      <c r="E538" s="268" t="s">
        <v>900</v>
      </c>
      <c r="F538" s="269" t="s">
        <v>901</v>
      </c>
      <c r="G538" s="270" t="s">
        <v>165</v>
      </c>
      <c r="H538" s="271">
        <v>294</v>
      </c>
      <c r="I538" s="272"/>
      <c r="J538" s="273">
        <f>ROUND(I538*H538,2)</f>
        <v>0</v>
      </c>
      <c r="K538" s="269" t="s">
        <v>142</v>
      </c>
      <c r="L538" s="274"/>
      <c r="M538" s="275" t="s">
        <v>1</v>
      </c>
      <c r="N538" s="276" t="s">
        <v>40</v>
      </c>
      <c r="O538" s="94"/>
      <c r="P538" s="226">
        <f>O538*H538</f>
        <v>0</v>
      </c>
      <c r="Q538" s="226">
        <v>0.00958</v>
      </c>
      <c r="R538" s="226">
        <f>Q538*H538</f>
        <v>2.8165200000000001</v>
      </c>
      <c r="S538" s="226">
        <v>0</v>
      </c>
      <c r="T538" s="227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28" t="s">
        <v>307</v>
      </c>
      <c r="AT538" s="228" t="s">
        <v>361</v>
      </c>
      <c r="AU538" s="228" t="s">
        <v>83</v>
      </c>
      <c r="AY538" s="19" t="s">
        <v>135</v>
      </c>
      <c r="BE538" s="229">
        <f>IF(N538="základní",J538,0)</f>
        <v>0</v>
      </c>
      <c r="BF538" s="229">
        <f>IF(N538="snížená",J538,0)</f>
        <v>0</v>
      </c>
      <c r="BG538" s="229">
        <f>IF(N538="zákl. přenesená",J538,0)</f>
        <v>0</v>
      </c>
      <c r="BH538" s="229">
        <f>IF(N538="sníž. přenesená",J538,0)</f>
        <v>0</v>
      </c>
      <c r="BI538" s="229">
        <f>IF(N538="nulová",J538,0)</f>
        <v>0</v>
      </c>
      <c r="BJ538" s="19" t="s">
        <v>143</v>
      </c>
      <c r="BK538" s="229">
        <f>ROUND(I538*H538,2)</f>
        <v>0</v>
      </c>
      <c r="BL538" s="19" t="s">
        <v>226</v>
      </c>
      <c r="BM538" s="228" t="s">
        <v>902</v>
      </c>
    </row>
    <row r="539" s="2" customFormat="1" ht="24.15" customHeight="1">
      <c r="A539" s="40"/>
      <c r="B539" s="41"/>
      <c r="C539" s="217" t="s">
        <v>903</v>
      </c>
      <c r="D539" s="217" t="s">
        <v>138</v>
      </c>
      <c r="E539" s="218" t="s">
        <v>904</v>
      </c>
      <c r="F539" s="219" t="s">
        <v>905</v>
      </c>
      <c r="G539" s="220" t="s">
        <v>165</v>
      </c>
      <c r="H539" s="221">
        <v>1</v>
      </c>
      <c r="I539" s="222"/>
      <c r="J539" s="223">
        <f>ROUND(I539*H539,2)</f>
        <v>0</v>
      </c>
      <c r="K539" s="219" t="s">
        <v>142</v>
      </c>
      <c r="L539" s="46"/>
      <c r="M539" s="224" t="s">
        <v>1</v>
      </c>
      <c r="N539" s="225" t="s">
        <v>40</v>
      </c>
      <c r="O539" s="94"/>
      <c r="P539" s="226">
        <f>O539*H539</f>
        <v>0</v>
      </c>
      <c r="Q539" s="226">
        <v>0</v>
      </c>
      <c r="R539" s="226">
        <f>Q539*H539</f>
        <v>0</v>
      </c>
      <c r="S539" s="226">
        <v>0</v>
      </c>
      <c r="T539" s="227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28" t="s">
        <v>561</v>
      </c>
      <c r="AT539" s="228" t="s">
        <v>138</v>
      </c>
      <c r="AU539" s="228" t="s">
        <v>83</v>
      </c>
      <c r="AY539" s="19" t="s">
        <v>135</v>
      </c>
      <c r="BE539" s="229">
        <f>IF(N539="základní",J539,0)</f>
        <v>0</v>
      </c>
      <c r="BF539" s="229">
        <f>IF(N539="snížená",J539,0)</f>
        <v>0</v>
      </c>
      <c r="BG539" s="229">
        <f>IF(N539="zákl. přenesená",J539,0)</f>
        <v>0</v>
      </c>
      <c r="BH539" s="229">
        <f>IF(N539="sníž. přenesená",J539,0)</f>
        <v>0</v>
      </c>
      <c r="BI539" s="229">
        <f>IF(N539="nulová",J539,0)</f>
        <v>0</v>
      </c>
      <c r="BJ539" s="19" t="s">
        <v>143</v>
      </c>
      <c r="BK539" s="229">
        <f>ROUND(I539*H539,2)</f>
        <v>0</v>
      </c>
      <c r="BL539" s="19" t="s">
        <v>561</v>
      </c>
      <c r="BM539" s="228" t="s">
        <v>906</v>
      </c>
    </row>
    <row r="540" s="12" customFormat="1" ht="22.8" customHeight="1">
      <c r="A540" s="12"/>
      <c r="B540" s="201"/>
      <c r="C540" s="202"/>
      <c r="D540" s="203" t="s">
        <v>72</v>
      </c>
      <c r="E540" s="215" t="s">
        <v>907</v>
      </c>
      <c r="F540" s="215" t="s">
        <v>908</v>
      </c>
      <c r="G540" s="202"/>
      <c r="H540" s="202"/>
      <c r="I540" s="205"/>
      <c r="J540" s="216">
        <f>BK540</f>
        <v>0</v>
      </c>
      <c r="K540" s="202"/>
      <c r="L540" s="207"/>
      <c r="M540" s="208"/>
      <c r="N540" s="209"/>
      <c r="O540" s="209"/>
      <c r="P540" s="210">
        <f>SUM(P541:P552)</f>
        <v>0</v>
      </c>
      <c r="Q540" s="209"/>
      <c r="R540" s="210">
        <f>SUM(R541:R552)</f>
        <v>0.033396000000000002</v>
      </c>
      <c r="S540" s="209"/>
      <c r="T540" s="211">
        <f>SUM(T541:T552)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12" t="s">
        <v>136</v>
      </c>
      <c r="AT540" s="213" t="s">
        <v>72</v>
      </c>
      <c r="AU540" s="213" t="s">
        <v>81</v>
      </c>
      <c r="AY540" s="212" t="s">
        <v>135</v>
      </c>
      <c r="BK540" s="214">
        <f>SUM(BK541:BK552)</f>
        <v>0</v>
      </c>
    </row>
    <row r="541" s="2" customFormat="1" ht="24.15" customHeight="1">
      <c r="A541" s="40"/>
      <c r="B541" s="41"/>
      <c r="C541" s="217" t="s">
        <v>909</v>
      </c>
      <c r="D541" s="217" t="s">
        <v>138</v>
      </c>
      <c r="E541" s="218" t="s">
        <v>910</v>
      </c>
      <c r="F541" s="219" t="s">
        <v>911</v>
      </c>
      <c r="G541" s="220" t="s">
        <v>174</v>
      </c>
      <c r="H541" s="221">
        <v>139.15000000000001</v>
      </c>
      <c r="I541" s="222"/>
      <c r="J541" s="223">
        <f>ROUND(I541*H541,2)</f>
        <v>0</v>
      </c>
      <c r="K541" s="219" t="s">
        <v>142</v>
      </c>
      <c r="L541" s="46"/>
      <c r="M541" s="224" t="s">
        <v>1</v>
      </c>
      <c r="N541" s="225" t="s">
        <v>40</v>
      </c>
      <c r="O541" s="94"/>
      <c r="P541" s="226">
        <f>O541*H541</f>
        <v>0</v>
      </c>
      <c r="Q541" s="226">
        <v>0</v>
      </c>
      <c r="R541" s="226">
        <f>Q541*H541</f>
        <v>0</v>
      </c>
      <c r="S541" s="226">
        <v>0</v>
      </c>
      <c r="T541" s="227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28" t="s">
        <v>561</v>
      </c>
      <c r="AT541" s="228" t="s">
        <v>138</v>
      </c>
      <c r="AU541" s="228" t="s">
        <v>83</v>
      </c>
      <c r="AY541" s="19" t="s">
        <v>135</v>
      </c>
      <c r="BE541" s="229">
        <f>IF(N541="základní",J541,0)</f>
        <v>0</v>
      </c>
      <c r="BF541" s="229">
        <f>IF(N541="snížená",J541,0)</f>
        <v>0</v>
      </c>
      <c r="BG541" s="229">
        <f>IF(N541="zákl. přenesená",J541,0)</f>
        <v>0</v>
      </c>
      <c r="BH541" s="229">
        <f>IF(N541="sníž. přenesená",J541,0)</f>
        <v>0</v>
      </c>
      <c r="BI541" s="229">
        <f>IF(N541="nulová",J541,0)</f>
        <v>0</v>
      </c>
      <c r="BJ541" s="19" t="s">
        <v>143</v>
      </c>
      <c r="BK541" s="229">
        <f>ROUND(I541*H541,2)</f>
        <v>0</v>
      </c>
      <c r="BL541" s="19" t="s">
        <v>561</v>
      </c>
      <c r="BM541" s="228" t="s">
        <v>912</v>
      </c>
    </row>
    <row r="542" s="13" customFormat="1">
      <c r="A542" s="13"/>
      <c r="B542" s="235"/>
      <c r="C542" s="236"/>
      <c r="D542" s="230" t="s">
        <v>152</v>
      </c>
      <c r="E542" s="237" t="s">
        <v>1</v>
      </c>
      <c r="F542" s="238" t="s">
        <v>913</v>
      </c>
      <c r="G542" s="236"/>
      <c r="H542" s="239">
        <v>139.15000000000001</v>
      </c>
      <c r="I542" s="240"/>
      <c r="J542" s="236"/>
      <c r="K542" s="236"/>
      <c r="L542" s="241"/>
      <c r="M542" s="242"/>
      <c r="N542" s="243"/>
      <c r="O542" s="243"/>
      <c r="P542" s="243"/>
      <c r="Q542" s="243"/>
      <c r="R542" s="243"/>
      <c r="S542" s="243"/>
      <c r="T542" s="24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5" t="s">
        <v>152</v>
      </c>
      <c r="AU542" s="245" t="s">
        <v>83</v>
      </c>
      <c r="AV542" s="13" t="s">
        <v>83</v>
      </c>
      <c r="AW542" s="13" t="s">
        <v>30</v>
      </c>
      <c r="AX542" s="13" t="s">
        <v>81</v>
      </c>
      <c r="AY542" s="245" t="s">
        <v>135</v>
      </c>
    </row>
    <row r="543" s="2" customFormat="1" ht="24.15" customHeight="1">
      <c r="A543" s="40"/>
      <c r="B543" s="41"/>
      <c r="C543" s="217" t="s">
        <v>914</v>
      </c>
      <c r="D543" s="217" t="s">
        <v>138</v>
      </c>
      <c r="E543" s="218" t="s">
        <v>915</v>
      </c>
      <c r="F543" s="219" t="s">
        <v>916</v>
      </c>
      <c r="G543" s="220" t="s">
        <v>223</v>
      </c>
      <c r="H543" s="221">
        <v>278.30000000000001</v>
      </c>
      <c r="I543" s="222"/>
      <c r="J543" s="223">
        <f>ROUND(I543*H543,2)</f>
        <v>0</v>
      </c>
      <c r="K543" s="219" t="s">
        <v>142</v>
      </c>
      <c r="L543" s="46"/>
      <c r="M543" s="224" t="s">
        <v>1</v>
      </c>
      <c r="N543" s="225" t="s">
        <v>40</v>
      </c>
      <c r="O543" s="94"/>
      <c r="P543" s="226">
        <f>O543*H543</f>
        <v>0</v>
      </c>
      <c r="Q543" s="226">
        <v>0</v>
      </c>
      <c r="R543" s="226">
        <f>Q543*H543</f>
        <v>0</v>
      </c>
      <c r="S543" s="226">
        <v>0</v>
      </c>
      <c r="T543" s="227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28" t="s">
        <v>561</v>
      </c>
      <c r="AT543" s="228" t="s">
        <v>138</v>
      </c>
      <c r="AU543" s="228" t="s">
        <v>83</v>
      </c>
      <c r="AY543" s="19" t="s">
        <v>135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19" t="s">
        <v>143</v>
      </c>
      <c r="BK543" s="229">
        <f>ROUND(I543*H543,2)</f>
        <v>0</v>
      </c>
      <c r="BL543" s="19" t="s">
        <v>561</v>
      </c>
      <c r="BM543" s="228" t="s">
        <v>917</v>
      </c>
    </row>
    <row r="544" s="13" customFormat="1">
      <c r="A544" s="13"/>
      <c r="B544" s="235"/>
      <c r="C544" s="236"/>
      <c r="D544" s="230" t="s">
        <v>152</v>
      </c>
      <c r="E544" s="237" t="s">
        <v>1</v>
      </c>
      <c r="F544" s="238" t="s">
        <v>918</v>
      </c>
      <c r="G544" s="236"/>
      <c r="H544" s="239">
        <v>278.30000000000001</v>
      </c>
      <c r="I544" s="240"/>
      <c r="J544" s="236"/>
      <c r="K544" s="236"/>
      <c r="L544" s="241"/>
      <c r="M544" s="242"/>
      <c r="N544" s="243"/>
      <c r="O544" s="243"/>
      <c r="P544" s="243"/>
      <c r="Q544" s="243"/>
      <c r="R544" s="243"/>
      <c r="S544" s="243"/>
      <c r="T544" s="24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5" t="s">
        <v>152</v>
      </c>
      <c r="AU544" s="245" t="s">
        <v>83</v>
      </c>
      <c r="AV544" s="13" t="s">
        <v>83</v>
      </c>
      <c r="AW544" s="13" t="s">
        <v>30</v>
      </c>
      <c r="AX544" s="13" t="s">
        <v>81</v>
      </c>
      <c r="AY544" s="245" t="s">
        <v>135</v>
      </c>
    </row>
    <row r="545" s="2" customFormat="1" ht="14.4" customHeight="1">
      <c r="A545" s="40"/>
      <c r="B545" s="41"/>
      <c r="C545" s="217" t="s">
        <v>919</v>
      </c>
      <c r="D545" s="217" t="s">
        <v>138</v>
      </c>
      <c r="E545" s="218" t="s">
        <v>920</v>
      </c>
      <c r="F545" s="219" t="s">
        <v>921</v>
      </c>
      <c r="G545" s="220" t="s">
        <v>223</v>
      </c>
      <c r="H545" s="221">
        <v>278.30000000000001</v>
      </c>
      <c r="I545" s="222"/>
      <c r="J545" s="223">
        <f>ROUND(I545*H545,2)</f>
        <v>0</v>
      </c>
      <c r="K545" s="219" t="s">
        <v>142</v>
      </c>
      <c r="L545" s="46"/>
      <c r="M545" s="224" t="s">
        <v>1</v>
      </c>
      <c r="N545" s="225" t="s">
        <v>40</v>
      </c>
      <c r="O545" s="94"/>
      <c r="P545" s="226">
        <f>O545*H545</f>
        <v>0</v>
      </c>
      <c r="Q545" s="226">
        <v>0.00012</v>
      </c>
      <c r="R545" s="226">
        <f>Q545*H545</f>
        <v>0.033396000000000002</v>
      </c>
      <c r="S545" s="226">
        <v>0</v>
      </c>
      <c r="T545" s="227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28" t="s">
        <v>561</v>
      </c>
      <c r="AT545" s="228" t="s">
        <v>138</v>
      </c>
      <c r="AU545" s="228" t="s">
        <v>83</v>
      </c>
      <c r="AY545" s="19" t="s">
        <v>135</v>
      </c>
      <c r="BE545" s="229">
        <f>IF(N545="základní",J545,0)</f>
        <v>0</v>
      </c>
      <c r="BF545" s="229">
        <f>IF(N545="snížená",J545,0)</f>
        <v>0</v>
      </c>
      <c r="BG545" s="229">
        <f>IF(N545="zákl. přenesená",J545,0)</f>
        <v>0</v>
      </c>
      <c r="BH545" s="229">
        <f>IF(N545="sníž. přenesená",J545,0)</f>
        <v>0</v>
      </c>
      <c r="BI545" s="229">
        <f>IF(N545="nulová",J545,0)</f>
        <v>0</v>
      </c>
      <c r="BJ545" s="19" t="s">
        <v>143</v>
      </c>
      <c r="BK545" s="229">
        <f>ROUND(I545*H545,2)</f>
        <v>0</v>
      </c>
      <c r="BL545" s="19" t="s">
        <v>561</v>
      </c>
      <c r="BM545" s="228" t="s">
        <v>922</v>
      </c>
    </row>
    <row r="546" s="13" customFormat="1">
      <c r="A546" s="13"/>
      <c r="B546" s="235"/>
      <c r="C546" s="236"/>
      <c r="D546" s="230" t="s">
        <v>152</v>
      </c>
      <c r="E546" s="237" t="s">
        <v>1</v>
      </c>
      <c r="F546" s="238" t="s">
        <v>923</v>
      </c>
      <c r="G546" s="236"/>
      <c r="H546" s="239">
        <v>278.30000000000001</v>
      </c>
      <c r="I546" s="240"/>
      <c r="J546" s="236"/>
      <c r="K546" s="236"/>
      <c r="L546" s="241"/>
      <c r="M546" s="242"/>
      <c r="N546" s="243"/>
      <c r="O546" s="243"/>
      <c r="P546" s="243"/>
      <c r="Q546" s="243"/>
      <c r="R546" s="243"/>
      <c r="S546" s="243"/>
      <c r="T546" s="24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5" t="s">
        <v>152</v>
      </c>
      <c r="AU546" s="245" t="s">
        <v>83</v>
      </c>
      <c r="AV546" s="13" t="s">
        <v>83</v>
      </c>
      <c r="AW546" s="13" t="s">
        <v>30</v>
      </c>
      <c r="AX546" s="13" t="s">
        <v>81</v>
      </c>
      <c r="AY546" s="245" t="s">
        <v>135</v>
      </c>
    </row>
    <row r="547" s="2" customFormat="1" ht="24.15" customHeight="1">
      <c r="A547" s="40"/>
      <c r="B547" s="41"/>
      <c r="C547" s="217" t="s">
        <v>924</v>
      </c>
      <c r="D547" s="217" t="s">
        <v>138</v>
      </c>
      <c r="E547" s="218" t="s">
        <v>925</v>
      </c>
      <c r="F547" s="219" t="s">
        <v>926</v>
      </c>
      <c r="G547" s="220" t="s">
        <v>223</v>
      </c>
      <c r="H547" s="221">
        <v>278.30000000000001</v>
      </c>
      <c r="I547" s="222"/>
      <c r="J547" s="223">
        <f>ROUND(I547*H547,2)</f>
        <v>0</v>
      </c>
      <c r="K547" s="219" t="s">
        <v>142</v>
      </c>
      <c r="L547" s="46"/>
      <c r="M547" s="224" t="s">
        <v>1</v>
      </c>
      <c r="N547" s="225" t="s">
        <v>40</v>
      </c>
      <c r="O547" s="94"/>
      <c r="P547" s="226">
        <f>O547*H547</f>
        <v>0</v>
      </c>
      <c r="Q547" s="226">
        <v>0</v>
      </c>
      <c r="R547" s="226">
        <f>Q547*H547</f>
        <v>0</v>
      </c>
      <c r="S547" s="226">
        <v>0</v>
      </c>
      <c r="T547" s="227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28" t="s">
        <v>561</v>
      </c>
      <c r="AT547" s="228" t="s">
        <v>138</v>
      </c>
      <c r="AU547" s="228" t="s">
        <v>83</v>
      </c>
      <c r="AY547" s="19" t="s">
        <v>135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19" t="s">
        <v>143</v>
      </c>
      <c r="BK547" s="229">
        <f>ROUND(I547*H547,2)</f>
        <v>0</v>
      </c>
      <c r="BL547" s="19" t="s">
        <v>561</v>
      </c>
      <c r="BM547" s="228" t="s">
        <v>927</v>
      </c>
    </row>
    <row r="548" s="13" customFormat="1">
      <c r="A548" s="13"/>
      <c r="B548" s="235"/>
      <c r="C548" s="236"/>
      <c r="D548" s="230" t="s">
        <v>152</v>
      </c>
      <c r="E548" s="237" t="s">
        <v>1</v>
      </c>
      <c r="F548" s="238" t="s">
        <v>923</v>
      </c>
      <c r="G548" s="236"/>
      <c r="H548" s="239">
        <v>278.30000000000001</v>
      </c>
      <c r="I548" s="240"/>
      <c r="J548" s="236"/>
      <c r="K548" s="236"/>
      <c r="L548" s="241"/>
      <c r="M548" s="242"/>
      <c r="N548" s="243"/>
      <c r="O548" s="243"/>
      <c r="P548" s="243"/>
      <c r="Q548" s="243"/>
      <c r="R548" s="243"/>
      <c r="S548" s="243"/>
      <c r="T548" s="24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5" t="s">
        <v>152</v>
      </c>
      <c r="AU548" s="245" t="s">
        <v>83</v>
      </c>
      <c r="AV548" s="13" t="s">
        <v>83</v>
      </c>
      <c r="AW548" s="13" t="s">
        <v>30</v>
      </c>
      <c r="AX548" s="13" t="s">
        <v>81</v>
      </c>
      <c r="AY548" s="245" t="s">
        <v>135</v>
      </c>
    </row>
    <row r="549" s="2" customFormat="1" ht="14.4" customHeight="1">
      <c r="A549" s="40"/>
      <c r="B549" s="41"/>
      <c r="C549" s="217" t="s">
        <v>928</v>
      </c>
      <c r="D549" s="217" t="s">
        <v>138</v>
      </c>
      <c r="E549" s="218" t="s">
        <v>929</v>
      </c>
      <c r="F549" s="219" t="s">
        <v>930</v>
      </c>
      <c r="G549" s="220" t="s">
        <v>141</v>
      </c>
      <c r="H549" s="221">
        <v>166.97999999999999</v>
      </c>
      <c r="I549" s="222"/>
      <c r="J549" s="223">
        <f>ROUND(I549*H549,2)</f>
        <v>0</v>
      </c>
      <c r="K549" s="219" t="s">
        <v>142</v>
      </c>
      <c r="L549" s="46"/>
      <c r="M549" s="224" t="s">
        <v>1</v>
      </c>
      <c r="N549" s="225" t="s">
        <v>40</v>
      </c>
      <c r="O549" s="94"/>
      <c r="P549" s="226">
        <f>O549*H549</f>
        <v>0</v>
      </c>
      <c r="Q549" s="226">
        <v>0</v>
      </c>
      <c r="R549" s="226">
        <f>Q549*H549</f>
        <v>0</v>
      </c>
      <c r="S549" s="226">
        <v>0</v>
      </c>
      <c r="T549" s="227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28" t="s">
        <v>561</v>
      </c>
      <c r="AT549" s="228" t="s">
        <v>138</v>
      </c>
      <c r="AU549" s="228" t="s">
        <v>83</v>
      </c>
      <c r="AY549" s="19" t="s">
        <v>135</v>
      </c>
      <c r="BE549" s="229">
        <f>IF(N549="základní",J549,0)</f>
        <v>0</v>
      </c>
      <c r="BF549" s="229">
        <f>IF(N549="snížená",J549,0)</f>
        <v>0</v>
      </c>
      <c r="BG549" s="229">
        <f>IF(N549="zákl. přenesená",J549,0)</f>
        <v>0</v>
      </c>
      <c r="BH549" s="229">
        <f>IF(N549="sníž. přenesená",J549,0)</f>
        <v>0</v>
      </c>
      <c r="BI549" s="229">
        <f>IF(N549="nulová",J549,0)</f>
        <v>0</v>
      </c>
      <c r="BJ549" s="19" t="s">
        <v>143</v>
      </c>
      <c r="BK549" s="229">
        <f>ROUND(I549*H549,2)</f>
        <v>0</v>
      </c>
      <c r="BL549" s="19" t="s">
        <v>561</v>
      </c>
      <c r="BM549" s="228" t="s">
        <v>931</v>
      </c>
    </row>
    <row r="550" s="13" customFormat="1">
      <c r="A550" s="13"/>
      <c r="B550" s="235"/>
      <c r="C550" s="236"/>
      <c r="D550" s="230" t="s">
        <v>152</v>
      </c>
      <c r="E550" s="237" t="s">
        <v>1</v>
      </c>
      <c r="F550" s="238" t="s">
        <v>932</v>
      </c>
      <c r="G550" s="236"/>
      <c r="H550" s="239">
        <v>166.97999999999999</v>
      </c>
      <c r="I550" s="240"/>
      <c r="J550" s="236"/>
      <c r="K550" s="236"/>
      <c r="L550" s="241"/>
      <c r="M550" s="242"/>
      <c r="N550" s="243"/>
      <c r="O550" s="243"/>
      <c r="P550" s="243"/>
      <c r="Q550" s="243"/>
      <c r="R550" s="243"/>
      <c r="S550" s="243"/>
      <c r="T550" s="24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5" t="s">
        <v>152</v>
      </c>
      <c r="AU550" s="245" t="s">
        <v>83</v>
      </c>
      <c r="AV550" s="13" t="s">
        <v>83</v>
      </c>
      <c r="AW550" s="13" t="s">
        <v>30</v>
      </c>
      <c r="AX550" s="13" t="s">
        <v>81</v>
      </c>
      <c r="AY550" s="245" t="s">
        <v>135</v>
      </c>
    </row>
    <row r="551" s="2" customFormat="1" ht="24.15" customHeight="1">
      <c r="A551" s="40"/>
      <c r="B551" s="41"/>
      <c r="C551" s="217" t="s">
        <v>933</v>
      </c>
      <c r="D551" s="217" t="s">
        <v>138</v>
      </c>
      <c r="E551" s="218" t="s">
        <v>934</v>
      </c>
      <c r="F551" s="219" t="s">
        <v>935</v>
      </c>
      <c r="G551" s="220" t="s">
        <v>174</v>
      </c>
      <c r="H551" s="221">
        <v>278.30000000000001</v>
      </c>
      <c r="I551" s="222"/>
      <c r="J551" s="223">
        <f>ROUND(I551*H551,2)</f>
        <v>0</v>
      </c>
      <c r="K551" s="219" t="s">
        <v>142</v>
      </c>
      <c r="L551" s="46"/>
      <c r="M551" s="224" t="s">
        <v>1</v>
      </c>
      <c r="N551" s="225" t="s">
        <v>40</v>
      </c>
      <c r="O551" s="94"/>
      <c r="P551" s="226">
        <f>O551*H551</f>
        <v>0</v>
      </c>
      <c r="Q551" s="226">
        <v>0</v>
      </c>
      <c r="R551" s="226">
        <f>Q551*H551</f>
        <v>0</v>
      </c>
      <c r="S551" s="226">
        <v>0</v>
      </c>
      <c r="T551" s="227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28" t="s">
        <v>561</v>
      </c>
      <c r="AT551" s="228" t="s">
        <v>138</v>
      </c>
      <c r="AU551" s="228" t="s">
        <v>83</v>
      </c>
      <c r="AY551" s="19" t="s">
        <v>135</v>
      </c>
      <c r="BE551" s="229">
        <f>IF(N551="základní",J551,0)</f>
        <v>0</v>
      </c>
      <c r="BF551" s="229">
        <f>IF(N551="snížená",J551,0)</f>
        <v>0</v>
      </c>
      <c r="BG551" s="229">
        <f>IF(N551="zákl. přenesená",J551,0)</f>
        <v>0</v>
      </c>
      <c r="BH551" s="229">
        <f>IF(N551="sníž. přenesená",J551,0)</f>
        <v>0</v>
      </c>
      <c r="BI551" s="229">
        <f>IF(N551="nulová",J551,0)</f>
        <v>0</v>
      </c>
      <c r="BJ551" s="19" t="s">
        <v>143</v>
      </c>
      <c r="BK551" s="229">
        <f>ROUND(I551*H551,2)</f>
        <v>0</v>
      </c>
      <c r="BL551" s="19" t="s">
        <v>561</v>
      </c>
      <c r="BM551" s="228" t="s">
        <v>936</v>
      </c>
    </row>
    <row r="552" s="13" customFormat="1">
      <c r="A552" s="13"/>
      <c r="B552" s="235"/>
      <c r="C552" s="236"/>
      <c r="D552" s="230" t="s">
        <v>152</v>
      </c>
      <c r="E552" s="237" t="s">
        <v>1</v>
      </c>
      <c r="F552" s="238" t="s">
        <v>923</v>
      </c>
      <c r="G552" s="236"/>
      <c r="H552" s="239">
        <v>278.30000000000001</v>
      </c>
      <c r="I552" s="240"/>
      <c r="J552" s="236"/>
      <c r="K552" s="236"/>
      <c r="L552" s="241"/>
      <c r="M552" s="242"/>
      <c r="N552" s="243"/>
      <c r="O552" s="243"/>
      <c r="P552" s="243"/>
      <c r="Q552" s="243"/>
      <c r="R552" s="243"/>
      <c r="S552" s="243"/>
      <c r="T552" s="24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5" t="s">
        <v>152</v>
      </c>
      <c r="AU552" s="245" t="s">
        <v>83</v>
      </c>
      <c r="AV552" s="13" t="s">
        <v>83</v>
      </c>
      <c r="AW552" s="13" t="s">
        <v>30</v>
      </c>
      <c r="AX552" s="13" t="s">
        <v>81</v>
      </c>
      <c r="AY552" s="245" t="s">
        <v>135</v>
      </c>
    </row>
    <row r="553" s="12" customFormat="1" ht="25.92" customHeight="1">
      <c r="A553" s="12"/>
      <c r="B553" s="201"/>
      <c r="C553" s="202"/>
      <c r="D553" s="203" t="s">
        <v>72</v>
      </c>
      <c r="E553" s="204" t="s">
        <v>937</v>
      </c>
      <c r="F553" s="204" t="s">
        <v>938</v>
      </c>
      <c r="G553" s="202"/>
      <c r="H553" s="202"/>
      <c r="I553" s="205"/>
      <c r="J553" s="206">
        <f>BK553</f>
        <v>0</v>
      </c>
      <c r="K553" s="202"/>
      <c r="L553" s="207"/>
      <c r="M553" s="208"/>
      <c r="N553" s="209"/>
      <c r="O553" s="209"/>
      <c r="P553" s="210">
        <f>P554</f>
        <v>0</v>
      </c>
      <c r="Q553" s="209"/>
      <c r="R553" s="210">
        <f>R554</f>
        <v>0</v>
      </c>
      <c r="S553" s="209"/>
      <c r="T553" s="211">
        <f>T554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12" t="s">
        <v>143</v>
      </c>
      <c r="AT553" s="213" t="s">
        <v>72</v>
      </c>
      <c r="AU553" s="213" t="s">
        <v>73</v>
      </c>
      <c r="AY553" s="212" t="s">
        <v>135</v>
      </c>
      <c r="BK553" s="214">
        <f>BK554</f>
        <v>0</v>
      </c>
    </row>
    <row r="554" s="2" customFormat="1" ht="14.4" customHeight="1">
      <c r="A554" s="40"/>
      <c r="B554" s="41"/>
      <c r="C554" s="217" t="s">
        <v>939</v>
      </c>
      <c r="D554" s="217" t="s">
        <v>138</v>
      </c>
      <c r="E554" s="218" t="s">
        <v>940</v>
      </c>
      <c r="F554" s="219" t="s">
        <v>941</v>
      </c>
      <c r="G554" s="220" t="s">
        <v>942</v>
      </c>
      <c r="H554" s="221">
        <v>48</v>
      </c>
      <c r="I554" s="222"/>
      <c r="J554" s="223">
        <f>ROUND(I554*H554,2)</f>
        <v>0</v>
      </c>
      <c r="K554" s="219" t="s">
        <v>142</v>
      </c>
      <c r="L554" s="46"/>
      <c r="M554" s="224" t="s">
        <v>1</v>
      </c>
      <c r="N554" s="225" t="s">
        <v>40</v>
      </c>
      <c r="O554" s="94"/>
      <c r="P554" s="226">
        <f>O554*H554</f>
        <v>0</v>
      </c>
      <c r="Q554" s="226">
        <v>0</v>
      </c>
      <c r="R554" s="226">
        <f>Q554*H554</f>
        <v>0</v>
      </c>
      <c r="S554" s="226">
        <v>0</v>
      </c>
      <c r="T554" s="227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8" t="s">
        <v>943</v>
      </c>
      <c r="AT554" s="228" t="s">
        <v>138</v>
      </c>
      <c r="AU554" s="228" t="s">
        <v>81</v>
      </c>
      <c r="AY554" s="19" t="s">
        <v>135</v>
      </c>
      <c r="BE554" s="229">
        <f>IF(N554="základní",J554,0)</f>
        <v>0</v>
      </c>
      <c r="BF554" s="229">
        <f>IF(N554="snížená",J554,0)</f>
        <v>0</v>
      </c>
      <c r="BG554" s="229">
        <f>IF(N554="zákl. přenesená",J554,0)</f>
        <v>0</v>
      </c>
      <c r="BH554" s="229">
        <f>IF(N554="sníž. přenesená",J554,0)</f>
        <v>0</v>
      </c>
      <c r="BI554" s="229">
        <f>IF(N554="nulová",J554,0)</f>
        <v>0</v>
      </c>
      <c r="BJ554" s="19" t="s">
        <v>143</v>
      </c>
      <c r="BK554" s="229">
        <f>ROUND(I554*H554,2)</f>
        <v>0</v>
      </c>
      <c r="BL554" s="19" t="s">
        <v>943</v>
      </c>
      <c r="BM554" s="228" t="s">
        <v>944</v>
      </c>
    </row>
    <row r="555" s="12" customFormat="1" ht="25.92" customHeight="1">
      <c r="A555" s="12"/>
      <c r="B555" s="201"/>
      <c r="C555" s="202"/>
      <c r="D555" s="203" t="s">
        <v>72</v>
      </c>
      <c r="E555" s="204" t="s">
        <v>945</v>
      </c>
      <c r="F555" s="204" t="s">
        <v>946</v>
      </c>
      <c r="G555" s="202"/>
      <c r="H555" s="202"/>
      <c r="I555" s="205"/>
      <c r="J555" s="206">
        <f>BK555</f>
        <v>0</v>
      </c>
      <c r="K555" s="202"/>
      <c r="L555" s="207"/>
      <c r="M555" s="208"/>
      <c r="N555" s="209"/>
      <c r="O555" s="209"/>
      <c r="P555" s="210">
        <f>P556+P558+P560+P564+P566</f>
        <v>0</v>
      </c>
      <c r="Q555" s="209"/>
      <c r="R555" s="210">
        <f>R556+R558+R560+R564+R566</f>
        <v>0</v>
      </c>
      <c r="S555" s="209"/>
      <c r="T555" s="211">
        <f>T556+T558+T560+T564+T566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2" t="s">
        <v>171</v>
      </c>
      <c r="AT555" s="213" t="s">
        <v>72</v>
      </c>
      <c r="AU555" s="213" t="s">
        <v>73</v>
      </c>
      <c r="AY555" s="212" t="s">
        <v>135</v>
      </c>
      <c r="BK555" s="214">
        <f>BK556+BK558+BK560+BK564+BK566</f>
        <v>0</v>
      </c>
    </row>
    <row r="556" s="12" customFormat="1" ht="22.8" customHeight="1">
      <c r="A556" s="12"/>
      <c r="B556" s="201"/>
      <c r="C556" s="202"/>
      <c r="D556" s="203" t="s">
        <v>72</v>
      </c>
      <c r="E556" s="215" t="s">
        <v>947</v>
      </c>
      <c r="F556" s="215" t="s">
        <v>948</v>
      </c>
      <c r="G556" s="202"/>
      <c r="H556" s="202"/>
      <c r="I556" s="205"/>
      <c r="J556" s="216">
        <f>BK556</f>
        <v>0</v>
      </c>
      <c r="K556" s="202"/>
      <c r="L556" s="207"/>
      <c r="M556" s="208"/>
      <c r="N556" s="209"/>
      <c r="O556" s="209"/>
      <c r="P556" s="210">
        <f>P557</f>
        <v>0</v>
      </c>
      <c r="Q556" s="209"/>
      <c r="R556" s="210">
        <f>R557</f>
        <v>0</v>
      </c>
      <c r="S556" s="209"/>
      <c r="T556" s="211">
        <f>T557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12" t="s">
        <v>171</v>
      </c>
      <c r="AT556" s="213" t="s">
        <v>72</v>
      </c>
      <c r="AU556" s="213" t="s">
        <v>81</v>
      </c>
      <c r="AY556" s="212" t="s">
        <v>135</v>
      </c>
      <c r="BK556" s="214">
        <f>BK557</f>
        <v>0</v>
      </c>
    </row>
    <row r="557" s="2" customFormat="1" ht="14.4" customHeight="1">
      <c r="A557" s="40"/>
      <c r="B557" s="41"/>
      <c r="C557" s="217" t="s">
        <v>949</v>
      </c>
      <c r="D557" s="217" t="s">
        <v>138</v>
      </c>
      <c r="E557" s="218" t="s">
        <v>950</v>
      </c>
      <c r="F557" s="219" t="s">
        <v>951</v>
      </c>
      <c r="G557" s="220" t="s">
        <v>952</v>
      </c>
      <c r="H557" s="221">
        <v>1</v>
      </c>
      <c r="I557" s="222"/>
      <c r="J557" s="223">
        <f>ROUND(I557*H557,2)</f>
        <v>0</v>
      </c>
      <c r="K557" s="219" t="s">
        <v>142</v>
      </c>
      <c r="L557" s="46"/>
      <c r="M557" s="224" t="s">
        <v>1</v>
      </c>
      <c r="N557" s="225" t="s">
        <v>40</v>
      </c>
      <c r="O557" s="94"/>
      <c r="P557" s="226">
        <f>O557*H557</f>
        <v>0</v>
      </c>
      <c r="Q557" s="226">
        <v>0</v>
      </c>
      <c r="R557" s="226">
        <f>Q557*H557</f>
        <v>0</v>
      </c>
      <c r="S557" s="226">
        <v>0</v>
      </c>
      <c r="T557" s="227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28" t="s">
        <v>953</v>
      </c>
      <c r="AT557" s="228" t="s">
        <v>138</v>
      </c>
      <c r="AU557" s="228" t="s">
        <v>83</v>
      </c>
      <c r="AY557" s="19" t="s">
        <v>135</v>
      </c>
      <c r="BE557" s="229">
        <f>IF(N557="základní",J557,0)</f>
        <v>0</v>
      </c>
      <c r="BF557" s="229">
        <f>IF(N557="snížená",J557,0)</f>
        <v>0</v>
      </c>
      <c r="BG557" s="229">
        <f>IF(N557="zákl. přenesená",J557,0)</f>
        <v>0</v>
      </c>
      <c r="BH557" s="229">
        <f>IF(N557="sníž. přenesená",J557,0)</f>
        <v>0</v>
      </c>
      <c r="BI557" s="229">
        <f>IF(N557="nulová",J557,0)</f>
        <v>0</v>
      </c>
      <c r="BJ557" s="19" t="s">
        <v>143</v>
      </c>
      <c r="BK557" s="229">
        <f>ROUND(I557*H557,2)</f>
        <v>0</v>
      </c>
      <c r="BL557" s="19" t="s">
        <v>953</v>
      </c>
      <c r="BM557" s="228" t="s">
        <v>954</v>
      </c>
    </row>
    <row r="558" s="12" customFormat="1" ht="22.8" customHeight="1">
      <c r="A558" s="12"/>
      <c r="B558" s="201"/>
      <c r="C558" s="202"/>
      <c r="D558" s="203" t="s">
        <v>72</v>
      </c>
      <c r="E558" s="215" t="s">
        <v>955</v>
      </c>
      <c r="F558" s="215" t="s">
        <v>956</v>
      </c>
      <c r="G558" s="202"/>
      <c r="H558" s="202"/>
      <c r="I558" s="205"/>
      <c r="J558" s="216">
        <f>BK558</f>
        <v>0</v>
      </c>
      <c r="K558" s="202"/>
      <c r="L558" s="207"/>
      <c r="M558" s="208"/>
      <c r="N558" s="209"/>
      <c r="O558" s="209"/>
      <c r="P558" s="210">
        <f>P559</f>
        <v>0</v>
      </c>
      <c r="Q558" s="209"/>
      <c r="R558" s="210">
        <f>R559</f>
        <v>0</v>
      </c>
      <c r="S558" s="209"/>
      <c r="T558" s="211">
        <f>T559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2" t="s">
        <v>171</v>
      </c>
      <c r="AT558" s="213" t="s">
        <v>72</v>
      </c>
      <c r="AU558" s="213" t="s">
        <v>81</v>
      </c>
      <c r="AY558" s="212" t="s">
        <v>135</v>
      </c>
      <c r="BK558" s="214">
        <f>BK559</f>
        <v>0</v>
      </c>
    </row>
    <row r="559" s="2" customFormat="1" ht="14.4" customHeight="1">
      <c r="A559" s="40"/>
      <c r="B559" s="41"/>
      <c r="C559" s="217" t="s">
        <v>957</v>
      </c>
      <c r="D559" s="217" t="s">
        <v>138</v>
      </c>
      <c r="E559" s="218" t="s">
        <v>958</v>
      </c>
      <c r="F559" s="219" t="s">
        <v>956</v>
      </c>
      <c r="G559" s="220" t="s">
        <v>952</v>
      </c>
      <c r="H559" s="221">
        <v>1</v>
      </c>
      <c r="I559" s="222"/>
      <c r="J559" s="223">
        <f>ROUND(I559*H559,2)</f>
        <v>0</v>
      </c>
      <c r="K559" s="219" t="s">
        <v>142</v>
      </c>
      <c r="L559" s="46"/>
      <c r="M559" s="224" t="s">
        <v>1</v>
      </c>
      <c r="N559" s="225" t="s">
        <v>40</v>
      </c>
      <c r="O559" s="94"/>
      <c r="P559" s="226">
        <f>O559*H559</f>
        <v>0</v>
      </c>
      <c r="Q559" s="226">
        <v>0</v>
      </c>
      <c r="R559" s="226">
        <f>Q559*H559</f>
        <v>0</v>
      </c>
      <c r="S559" s="226">
        <v>0</v>
      </c>
      <c r="T559" s="227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28" t="s">
        <v>953</v>
      </c>
      <c r="AT559" s="228" t="s">
        <v>138</v>
      </c>
      <c r="AU559" s="228" t="s">
        <v>83</v>
      </c>
      <c r="AY559" s="19" t="s">
        <v>135</v>
      </c>
      <c r="BE559" s="229">
        <f>IF(N559="základní",J559,0)</f>
        <v>0</v>
      </c>
      <c r="BF559" s="229">
        <f>IF(N559="snížená",J559,0)</f>
        <v>0</v>
      </c>
      <c r="BG559" s="229">
        <f>IF(N559="zákl. přenesená",J559,0)</f>
        <v>0</v>
      </c>
      <c r="BH559" s="229">
        <f>IF(N559="sníž. přenesená",J559,0)</f>
        <v>0</v>
      </c>
      <c r="BI559" s="229">
        <f>IF(N559="nulová",J559,0)</f>
        <v>0</v>
      </c>
      <c r="BJ559" s="19" t="s">
        <v>143</v>
      </c>
      <c r="BK559" s="229">
        <f>ROUND(I559*H559,2)</f>
        <v>0</v>
      </c>
      <c r="BL559" s="19" t="s">
        <v>953</v>
      </c>
      <c r="BM559" s="228" t="s">
        <v>959</v>
      </c>
    </row>
    <row r="560" s="12" customFormat="1" ht="22.8" customHeight="1">
      <c r="A560" s="12"/>
      <c r="B560" s="201"/>
      <c r="C560" s="202"/>
      <c r="D560" s="203" t="s">
        <v>72</v>
      </c>
      <c r="E560" s="215" t="s">
        <v>960</v>
      </c>
      <c r="F560" s="215" t="s">
        <v>961</v>
      </c>
      <c r="G560" s="202"/>
      <c r="H560" s="202"/>
      <c r="I560" s="205"/>
      <c r="J560" s="216">
        <f>BK560</f>
        <v>0</v>
      </c>
      <c r="K560" s="202"/>
      <c r="L560" s="207"/>
      <c r="M560" s="208"/>
      <c r="N560" s="209"/>
      <c r="O560" s="209"/>
      <c r="P560" s="210">
        <f>SUM(P561:P563)</f>
        <v>0</v>
      </c>
      <c r="Q560" s="209"/>
      <c r="R560" s="210">
        <f>SUM(R561:R563)</f>
        <v>0</v>
      </c>
      <c r="S560" s="209"/>
      <c r="T560" s="211">
        <f>SUM(T561:T563)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12" t="s">
        <v>171</v>
      </c>
      <c r="AT560" s="213" t="s">
        <v>72</v>
      </c>
      <c r="AU560" s="213" t="s">
        <v>81</v>
      </c>
      <c r="AY560" s="212" t="s">
        <v>135</v>
      </c>
      <c r="BK560" s="214">
        <f>SUM(BK561:BK563)</f>
        <v>0</v>
      </c>
    </row>
    <row r="561" s="2" customFormat="1" ht="14.4" customHeight="1">
      <c r="A561" s="40"/>
      <c r="B561" s="41"/>
      <c r="C561" s="217" t="s">
        <v>962</v>
      </c>
      <c r="D561" s="217" t="s">
        <v>138</v>
      </c>
      <c r="E561" s="218" t="s">
        <v>963</v>
      </c>
      <c r="F561" s="219" t="s">
        <v>964</v>
      </c>
      <c r="G561" s="220" t="s">
        <v>952</v>
      </c>
      <c r="H561" s="221">
        <v>1</v>
      </c>
      <c r="I561" s="222"/>
      <c r="J561" s="223">
        <f>ROUND(I561*H561,2)</f>
        <v>0</v>
      </c>
      <c r="K561" s="219" t="s">
        <v>142</v>
      </c>
      <c r="L561" s="46"/>
      <c r="M561" s="224" t="s">
        <v>1</v>
      </c>
      <c r="N561" s="225" t="s">
        <v>40</v>
      </c>
      <c r="O561" s="94"/>
      <c r="P561" s="226">
        <f>O561*H561</f>
        <v>0</v>
      </c>
      <c r="Q561" s="226">
        <v>0</v>
      </c>
      <c r="R561" s="226">
        <f>Q561*H561</f>
        <v>0</v>
      </c>
      <c r="S561" s="226">
        <v>0</v>
      </c>
      <c r="T561" s="227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28" t="s">
        <v>953</v>
      </c>
      <c r="AT561" s="228" t="s">
        <v>138</v>
      </c>
      <c r="AU561" s="228" t="s">
        <v>83</v>
      </c>
      <c r="AY561" s="19" t="s">
        <v>135</v>
      </c>
      <c r="BE561" s="229">
        <f>IF(N561="základní",J561,0)</f>
        <v>0</v>
      </c>
      <c r="BF561" s="229">
        <f>IF(N561="snížená",J561,0)</f>
        <v>0</v>
      </c>
      <c r="BG561" s="229">
        <f>IF(N561="zákl. přenesená",J561,0)</f>
        <v>0</v>
      </c>
      <c r="BH561" s="229">
        <f>IF(N561="sníž. přenesená",J561,0)</f>
        <v>0</v>
      </c>
      <c r="BI561" s="229">
        <f>IF(N561="nulová",J561,0)</f>
        <v>0</v>
      </c>
      <c r="BJ561" s="19" t="s">
        <v>143</v>
      </c>
      <c r="BK561" s="229">
        <f>ROUND(I561*H561,2)</f>
        <v>0</v>
      </c>
      <c r="BL561" s="19" t="s">
        <v>953</v>
      </c>
      <c r="BM561" s="228" t="s">
        <v>965</v>
      </c>
    </row>
    <row r="562" s="2" customFormat="1">
      <c r="A562" s="40"/>
      <c r="B562" s="41"/>
      <c r="C562" s="42"/>
      <c r="D562" s="230" t="s">
        <v>145</v>
      </c>
      <c r="E562" s="42"/>
      <c r="F562" s="231" t="s">
        <v>966</v>
      </c>
      <c r="G562" s="42"/>
      <c r="H562" s="42"/>
      <c r="I562" s="232"/>
      <c r="J562" s="42"/>
      <c r="K562" s="42"/>
      <c r="L562" s="46"/>
      <c r="M562" s="233"/>
      <c r="N562" s="234"/>
      <c r="O562" s="94"/>
      <c r="P562" s="94"/>
      <c r="Q562" s="94"/>
      <c r="R562" s="94"/>
      <c r="S562" s="94"/>
      <c r="T562" s="95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145</v>
      </c>
      <c r="AU562" s="19" t="s">
        <v>83</v>
      </c>
    </row>
    <row r="563" s="2" customFormat="1" ht="14.4" customHeight="1">
      <c r="A563" s="40"/>
      <c r="B563" s="41"/>
      <c r="C563" s="217" t="s">
        <v>967</v>
      </c>
      <c r="D563" s="217" t="s">
        <v>138</v>
      </c>
      <c r="E563" s="218" t="s">
        <v>968</v>
      </c>
      <c r="F563" s="219" t="s">
        <v>969</v>
      </c>
      <c r="G563" s="220" t="s">
        <v>952</v>
      </c>
      <c r="H563" s="221">
        <v>1</v>
      </c>
      <c r="I563" s="222"/>
      <c r="J563" s="223">
        <f>ROUND(I563*H563,2)</f>
        <v>0</v>
      </c>
      <c r="K563" s="219" t="s">
        <v>142</v>
      </c>
      <c r="L563" s="46"/>
      <c r="M563" s="224" t="s">
        <v>1</v>
      </c>
      <c r="N563" s="225" t="s">
        <v>40</v>
      </c>
      <c r="O563" s="94"/>
      <c r="P563" s="226">
        <f>O563*H563</f>
        <v>0</v>
      </c>
      <c r="Q563" s="226">
        <v>0</v>
      </c>
      <c r="R563" s="226">
        <f>Q563*H563</f>
        <v>0</v>
      </c>
      <c r="S563" s="226">
        <v>0</v>
      </c>
      <c r="T563" s="227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28" t="s">
        <v>953</v>
      </c>
      <c r="AT563" s="228" t="s">
        <v>138</v>
      </c>
      <c r="AU563" s="228" t="s">
        <v>83</v>
      </c>
      <c r="AY563" s="19" t="s">
        <v>135</v>
      </c>
      <c r="BE563" s="229">
        <f>IF(N563="základní",J563,0)</f>
        <v>0</v>
      </c>
      <c r="BF563" s="229">
        <f>IF(N563="snížená",J563,0)</f>
        <v>0</v>
      </c>
      <c r="BG563" s="229">
        <f>IF(N563="zákl. přenesená",J563,0)</f>
        <v>0</v>
      </c>
      <c r="BH563" s="229">
        <f>IF(N563="sníž. přenesená",J563,0)</f>
        <v>0</v>
      </c>
      <c r="BI563" s="229">
        <f>IF(N563="nulová",J563,0)</f>
        <v>0</v>
      </c>
      <c r="BJ563" s="19" t="s">
        <v>143</v>
      </c>
      <c r="BK563" s="229">
        <f>ROUND(I563*H563,2)</f>
        <v>0</v>
      </c>
      <c r="BL563" s="19" t="s">
        <v>953</v>
      </c>
      <c r="BM563" s="228" t="s">
        <v>970</v>
      </c>
    </row>
    <row r="564" s="12" customFormat="1" ht="22.8" customHeight="1">
      <c r="A564" s="12"/>
      <c r="B564" s="201"/>
      <c r="C564" s="202"/>
      <c r="D564" s="203" t="s">
        <v>72</v>
      </c>
      <c r="E564" s="215" t="s">
        <v>971</v>
      </c>
      <c r="F564" s="215" t="s">
        <v>972</v>
      </c>
      <c r="G564" s="202"/>
      <c r="H564" s="202"/>
      <c r="I564" s="205"/>
      <c r="J564" s="216">
        <f>BK564</f>
        <v>0</v>
      </c>
      <c r="K564" s="202"/>
      <c r="L564" s="207"/>
      <c r="M564" s="208"/>
      <c r="N564" s="209"/>
      <c r="O564" s="209"/>
      <c r="P564" s="210">
        <f>P565</f>
        <v>0</v>
      </c>
      <c r="Q564" s="209"/>
      <c r="R564" s="210">
        <f>R565</f>
        <v>0</v>
      </c>
      <c r="S564" s="209"/>
      <c r="T564" s="211">
        <f>T565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2" t="s">
        <v>171</v>
      </c>
      <c r="AT564" s="213" t="s">
        <v>72</v>
      </c>
      <c r="AU564" s="213" t="s">
        <v>81</v>
      </c>
      <c r="AY564" s="212" t="s">
        <v>135</v>
      </c>
      <c r="BK564" s="214">
        <f>BK565</f>
        <v>0</v>
      </c>
    </row>
    <row r="565" s="2" customFormat="1" ht="14.4" customHeight="1">
      <c r="A565" s="40"/>
      <c r="B565" s="41"/>
      <c r="C565" s="217" t="s">
        <v>973</v>
      </c>
      <c r="D565" s="217" t="s">
        <v>138</v>
      </c>
      <c r="E565" s="218" t="s">
        <v>974</v>
      </c>
      <c r="F565" s="219" t="s">
        <v>972</v>
      </c>
      <c r="G565" s="220" t="s">
        <v>952</v>
      </c>
      <c r="H565" s="221">
        <v>1</v>
      </c>
      <c r="I565" s="222"/>
      <c r="J565" s="223">
        <f>ROUND(I565*H565,2)</f>
        <v>0</v>
      </c>
      <c r="K565" s="219" t="s">
        <v>142</v>
      </c>
      <c r="L565" s="46"/>
      <c r="M565" s="224" t="s">
        <v>1</v>
      </c>
      <c r="N565" s="225" t="s">
        <v>40</v>
      </c>
      <c r="O565" s="94"/>
      <c r="P565" s="226">
        <f>O565*H565</f>
        <v>0</v>
      </c>
      <c r="Q565" s="226">
        <v>0</v>
      </c>
      <c r="R565" s="226">
        <f>Q565*H565</f>
        <v>0</v>
      </c>
      <c r="S565" s="226">
        <v>0</v>
      </c>
      <c r="T565" s="227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28" t="s">
        <v>953</v>
      </c>
      <c r="AT565" s="228" t="s">
        <v>138</v>
      </c>
      <c r="AU565" s="228" t="s">
        <v>83</v>
      </c>
      <c r="AY565" s="19" t="s">
        <v>135</v>
      </c>
      <c r="BE565" s="229">
        <f>IF(N565="základní",J565,0)</f>
        <v>0</v>
      </c>
      <c r="BF565" s="229">
        <f>IF(N565="snížená",J565,0)</f>
        <v>0</v>
      </c>
      <c r="BG565" s="229">
        <f>IF(N565="zákl. přenesená",J565,0)</f>
        <v>0</v>
      </c>
      <c r="BH565" s="229">
        <f>IF(N565="sníž. přenesená",J565,0)</f>
        <v>0</v>
      </c>
      <c r="BI565" s="229">
        <f>IF(N565="nulová",J565,0)</f>
        <v>0</v>
      </c>
      <c r="BJ565" s="19" t="s">
        <v>143</v>
      </c>
      <c r="BK565" s="229">
        <f>ROUND(I565*H565,2)</f>
        <v>0</v>
      </c>
      <c r="BL565" s="19" t="s">
        <v>953</v>
      </c>
      <c r="BM565" s="228" t="s">
        <v>975</v>
      </c>
    </row>
    <row r="566" s="12" customFormat="1" ht="22.8" customHeight="1">
      <c r="A566" s="12"/>
      <c r="B566" s="201"/>
      <c r="C566" s="202"/>
      <c r="D566" s="203" t="s">
        <v>72</v>
      </c>
      <c r="E566" s="215" t="s">
        <v>976</v>
      </c>
      <c r="F566" s="215" t="s">
        <v>977</v>
      </c>
      <c r="G566" s="202"/>
      <c r="H566" s="202"/>
      <c r="I566" s="205"/>
      <c r="J566" s="216">
        <f>BK566</f>
        <v>0</v>
      </c>
      <c r="K566" s="202"/>
      <c r="L566" s="207"/>
      <c r="M566" s="208"/>
      <c r="N566" s="209"/>
      <c r="O566" s="209"/>
      <c r="P566" s="210">
        <f>SUM(P567:P568)</f>
        <v>0</v>
      </c>
      <c r="Q566" s="209"/>
      <c r="R566" s="210">
        <f>SUM(R567:R568)</f>
        <v>0</v>
      </c>
      <c r="S566" s="209"/>
      <c r="T566" s="211">
        <f>SUM(T567:T568)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12" t="s">
        <v>171</v>
      </c>
      <c r="AT566" s="213" t="s">
        <v>72</v>
      </c>
      <c r="AU566" s="213" t="s">
        <v>81</v>
      </c>
      <c r="AY566" s="212" t="s">
        <v>135</v>
      </c>
      <c r="BK566" s="214">
        <f>SUM(BK567:BK568)</f>
        <v>0</v>
      </c>
    </row>
    <row r="567" s="2" customFormat="1" ht="14.4" customHeight="1">
      <c r="A567" s="40"/>
      <c r="B567" s="41"/>
      <c r="C567" s="217" t="s">
        <v>978</v>
      </c>
      <c r="D567" s="217" t="s">
        <v>138</v>
      </c>
      <c r="E567" s="218" t="s">
        <v>979</v>
      </c>
      <c r="F567" s="219" t="s">
        <v>980</v>
      </c>
      <c r="G567" s="220" t="s">
        <v>952</v>
      </c>
      <c r="H567" s="221">
        <v>1</v>
      </c>
      <c r="I567" s="222"/>
      <c r="J567" s="223">
        <f>ROUND(I567*H567,2)</f>
        <v>0</v>
      </c>
      <c r="K567" s="219" t="s">
        <v>142</v>
      </c>
      <c r="L567" s="46"/>
      <c r="M567" s="224" t="s">
        <v>1</v>
      </c>
      <c r="N567" s="225" t="s">
        <v>40</v>
      </c>
      <c r="O567" s="94"/>
      <c r="P567" s="226">
        <f>O567*H567</f>
        <v>0</v>
      </c>
      <c r="Q567" s="226">
        <v>0</v>
      </c>
      <c r="R567" s="226">
        <f>Q567*H567</f>
        <v>0</v>
      </c>
      <c r="S567" s="226">
        <v>0</v>
      </c>
      <c r="T567" s="227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28" t="s">
        <v>953</v>
      </c>
      <c r="AT567" s="228" t="s">
        <v>138</v>
      </c>
      <c r="AU567" s="228" t="s">
        <v>83</v>
      </c>
      <c r="AY567" s="19" t="s">
        <v>135</v>
      </c>
      <c r="BE567" s="229">
        <f>IF(N567="základní",J567,0)</f>
        <v>0</v>
      </c>
      <c r="BF567" s="229">
        <f>IF(N567="snížená",J567,0)</f>
        <v>0</v>
      </c>
      <c r="BG567" s="229">
        <f>IF(N567="zákl. přenesená",J567,0)</f>
        <v>0</v>
      </c>
      <c r="BH567" s="229">
        <f>IF(N567="sníž. přenesená",J567,0)</f>
        <v>0</v>
      </c>
      <c r="BI567" s="229">
        <f>IF(N567="nulová",J567,0)</f>
        <v>0</v>
      </c>
      <c r="BJ567" s="19" t="s">
        <v>143</v>
      </c>
      <c r="BK567" s="229">
        <f>ROUND(I567*H567,2)</f>
        <v>0</v>
      </c>
      <c r="BL567" s="19" t="s">
        <v>953</v>
      </c>
      <c r="BM567" s="228" t="s">
        <v>981</v>
      </c>
    </row>
    <row r="568" s="2" customFormat="1">
      <c r="A568" s="40"/>
      <c r="B568" s="41"/>
      <c r="C568" s="42"/>
      <c r="D568" s="230" t="s">
        <v>145</v>
      </c>
      <c r="E568" s="42"/>
      <c r="F568" s="231" t="s">
        <v>982</v>
      </c>
      <c r="G568" s="42"/>
      <c r="H568" s="42"/>
      <c r="I568" s="232"/>
      <c r="J568" s="42"/>
      <c r="K568" s="42"/>
      <c r="L568" s="46"/>
      <c r="M568" s="301"/>
      <c r="N568" s="302"/>
      <c r="O568" s="303"/>
      <c r="P568" s="303"/>
      <c r="Q568" s="303"/>
      <c r="R568" s="303"/>
      <c r="S568" s="303"/>
      <c r="T568" s="304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145</v>
      </c>
      <c r="AU568" s="19" t="s">
        <v>83</v>
      </c>
    </row>
    <row r="569" s="2" customFormat="1" ht="6.96" customHeight="1">
      <c r="A569" s="40"/>
      <c r="B569" s="69"/>
      <c r="C569" s="70"/>
      <c r="D569" s="70"/>
      <c r="E569" s="70"/>
      <c r="F569" s="70"/>
      <c r="G569" s="70"/>
      <c r="H569" s="70"/>
      <c r="I569" s="70"/>
      <c r="J569" s="70"/>
      <c r="K569" s="70"/>
      <c r="L569" s="46"/>
      <c r="M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</row>
  </sheetData>
  <sheetProtection sheet="1" autoFilter="0" formatColumns="0" formatRows="0" objects="1" scenarios="1" spinCount="100000" saltValue="YDxfFyUjVvjyV1FVHdLNTTC1LZzfwV7B0HbAxj+XIOHR84AVnsFmylwHhU4LqPr/MnbA3H6Pz62fEO1TzPa88A==" hashValue="Ey3HMHLx/R9sglVRuWLBgBovLjexHSJxtchi3RfhQ537IYEHTbn29wu0aoMXYxVhaOzaun/ZEgvCISSQNdX9hw==" algorithmName="SHA-512" password="CC35"/>
  <autoFilter ref="C143:K568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2020-09-09T09:04:49Z</dcterms:created>
  <dcterms:modified xsi:type="dcterms:W3CDTF">2020-09-09T09:04:53Z</dcterms:modified>
</cp:coreProperties>
</file>